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548" activeTab="1"/>
  </bookViews>
  <sheets>
    <sheet name="Прил №3 гор бюд." sheetId="1" r:id="rId1"/>
    <sheet name="Приложение №4 все источ" sheetId="2" r:id="rId2"/>
  </sheets>
  <definedNames>
    <definedName name="_xlnm._FilterDatabase" localSheetId="1" hidden="1">'Приложение №4 все источ'!$A$6:$I$262</definedName>
    <definedName name="_xlnm.Print_Titles" localSheetId="1">'Приложение №4 все источ'!$4:$5</definedName>
    <definedName name="_xlnm.Print_Area" localSheetId="0">'Прил №3 гор бюд.'!$A$1:$G$170</definedName>
    <definedName name="_xlnm.Print_Area" localSheetId="1">'Приложение №4 все источ'!$A$1:$G$272</definedName>
  </definedNames>
  <calcPr fullCalcOnLoad="1"/>
</workbook>
</file>

<file path=xl/sharedStrings.xml><?xml version="1.0" encoding="utf-8"?>
<sst xmlns="http://schemas.openxmlformats.org/spreadsheetml/2006/main" count="582" uniqueCount="138">
  <si>
    <t>Статус</t>
  </si>
  <si>
    <t>Всего</t>
  </si>
  <si>
    <t>Муниципальная программа</t>
  </si>
  <si>
    <t>Основное мероприятие 1.1</t>
  </si>
  <si>
    <t>Основное мероприятие 1.2</t>
  </si>
  <si>
    <t>Основное мероприятие 2.1</t>
  </si>
  <si>
    <t>Основное мероприятие 2.2</t>
  </si>
  <si>
    <t>Основное мероприятие 3.2</t>
  </si>
  <si>
    <t>Социальная помощь населению</t>
  </si>
  <si>
    <t>Источники финансирования</t>
  </si>
  <si>
    <t>федеральный бюджет</t>
  </si>
  <si>
    <t>областной бюджет (дорожный фонд)</t>
  </si>
  <si>
    <t>городской бюджет, в том числе:</t>
  </si>
  <si>
    <t>- дорожный фонд</t>
  </si>
  <si>
    <t>внебюджетные источники</t>
  </si>
  <si>
    <t>областной бюджет</t>
  </si>
  <si>
    <t>городской бюджет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</si>
  <si>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</si>
  <si>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 xml:space="preserve">Ремонтно-эксплуатационное обслуживание ливневой канализации </t>
  </si>
  <si>
    <t>Мероприятие 1.1.1</t>
  </si>
  <si>
    <t>Мероприятие 1.1.2</t>
  </si>
  <si>
    <t>Мероприятие 1.2.1</t>
  </si>
  <si>
    <t>Мероприятие 1.2.2</t>
  </si>
  <si>
    <t>Мероприятия, направленные на повышение правового сознания и предупреждение опасного поведения участников дорожного движения </t>
  </si>
  <si>
    <t>Мероприятие 2.1.1</t>
  </si>
  <si>
    <t>Мероприятие 2.1.2</t>
  </si>
  <si>
    <t>Мероприятие 2.1.3</t>
  </si>
  <si>
    <t>Мероприятие 2.2.1</t>
  </si>
  <si>
    <t>Мероприятие 2.2.2</t>
  </si>
  <si>
    <t>Мероприятие 2.2.3</t>
  </si>
  <si>
    <t>Мероприятие 2.2.5</t>
  </si>
  <si>
    <t>Мероприятие 2.2.6</t>
  </si>
  <si>
    <t>Основное мероприятие 3.1</t>
  </si>
  <si>
    <t>Мероприятие 3.1.1</t>
  </si>
  <si>
    <t>Мероприятие 3.2.1</t>
  </si>
  <si>
    <t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</t>
  </si>
  <si>
    <t>Ответственный исполнитель, соисполнитель, участник</t>
  </si>
  <si>
    <t>Объемы бюджетных ассигнований (тыс. руб.), годы</t>
  </si>
  <si>
    <t>Ремонтно-эксплуатационное обслуживание ливневой канализации</t>
  </si>
  <si>
    <t>Мероприятия, направленные на повышение правового сознания и предупреждение опасного поведения участников дорожного движения</t>
  </si>
  <si>
    <t>Ресурсное обеспечение реализации муниципальной программы за счет средств городского бюджета</t>
  </si>
  <si>
    <t>Мероприятия текущего периода</t>
  </si>
  <si>
    <t>Кредиторская задолженность за предыдущий период</t>
  </si>
  <si>
    <t>Подпрограмма № 1</t>
  </si>
  <si>
    <t>Подпрограмма № 3</t>
  </si>
  <si>
    <t>Подпрограмма № 2</t>
  </si>
  <si>
    <t>Текущее содержание светофорных объектов</t>
  </si>
  <si>
    <t>Ответственный исполнитель (соисполнитель,                      участник 1): управление ЖКХ мэрии города</t>
  </si>
  <si>
    <t>Соисполнитель (участник 1): управление ЖКХ мэрии города</t>
  </si>
  <si>
    <t>Участник 1: управление ЖКХ мэрии города</t>
  </si>
  <si>
    <t>федеральный бюджет, в том числе:</t>
  </si>
  <si>
    <t xml:space="preserve">Мероприятие 2.2.4                     </t>
  </si>
  <si>
    <t xml:space="preserve">Мероприятие 2.2.4                 </t>
  </si>
  <si>
    <t>Наименование муниципальной программы, основного мероприятия, мероприятия</t>
  </si>
  <si>
    <t>Оценка расходов (тыс. рублей), годы</t>
  </si>
  <si>
    <t>Наименование муниципальной программы, подпрограммы, основного мероприятия, мероприятия</t>
  </si>
  <si>
    <t>Всего, в том числе:</t>
  </si>
  <si>
    <t>- кредиторская задолженность за предыдущий период</t>
  </si>
  <si>
    <t>- кредиторская задолженностьза предыдущий период</t>
  </si>
  <si>
    <t>- мероприятия текущего периода</t>
  </si>
  <si>
    <t>Оказание услуг по обслуживанию микропроцессорных пластиковых карт «Социальная карта», «Карта школьника» и программному сопровождению в соответствии с установленным законодательством порядком для обеспечения нужд муниципального образования «Город Биробиджан» Еврейской автономной области</t>
  </si>
  <si>
    <t xml:space="preserve">областной бюджет, в том числе: </t>
  </si>
  <si>
    <t>2022 год</t>
  </si>
  <si>
    <t>2023 год</t>
  </si>
  <si>
    <t>2024 год</t>
  </si>
  <si>
    <t xml:space="preserve">Ремонт и обслуживание ливневой канализации </t>
  </si>
  <si>
    <t>Мероприятие 3.2.2</t>
  </si>
  <si>
    <t>Мероприятие 3.2.3</t>
  </si>
  <si>
    <t>Проведение социально-профилактических мероприятий по безопасности дорожного движения в образовательных учреждениях городского округа</t>
  </si>
  <si>
    <t>Подготовка и участие городской команды во Всероссийском конкурсе юных инспекторов движения «Безопасное колесо»</t>
  </si>
  <si>
    <t>Мероприятие 3.1.2</t>
  </si>
  <si>
    <t>Осуществление регулярных перевозок пассажиров и багажа автомобильным транспортом по регулируемым тарифам муниципального образования «Город Биробиджан» Еврейской автономной области по муниципальным маршрутам регулярных перевозок</t>
  </si>
  <si>
    <t xml:space="preserve"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          </t>
  </si>
  <si>
    <t xml:space="preserve">Создание условий для предоставления транспортных услуг населению и организации транспортного обслуживания населения городского округа </t>
  </si>
  <si>
    <t>Мероприятие 3.2.4</t>
  </si>
  <si>
    <t>Оказание услуг, связанных с предоставлением муниципальной услуги «Предоставление мер социальной поддержки по проезду на автомобильном транспорте общего пользования»</t>
  </si>
  <si>
    <t>Участник 2: управление КС мэрии города</t>
  </si>
  <si>
    <t>Оказание социальной поддержки по проезду на автомобильном транспорте общего пользования по маршрутам регулярных перевозок граждан, проживающих в муниципальном образовании «Город Биробиджан» Еврейской автономной области, мужчин, достигших возраста 60 лет, и женщин, достигших возраста 55 лет, имеющих трудовой стаж не менее 35 лет для мужчин и 30 лет для женщин, не имеющих права на получение мер социальной поддержки по проезду на автомобильном транспорте общего пользования, предусмотренных законодательством Российской Федерации и Еврейской автономной области</t>
  </si>
  <si>
    <t>Оказание социальной поддержки детям, находящимся в трудной жизненной ситуации, и детям из малоимущих семей, обучающимся в общеобразовательных учреждениях городского округа, по проезду на автомобильном транспорте общего пользования по маршрутам регулярных перевозок, не имеющим права на получение мер социальной поддержки по проезду на маршрутах регулярных перевозок в транспорте общего пользования, предусмотренных законодательством Российской Федерации и Еврейской автономной области, с применением микропроцессорной пластиковой карты «Карта школьника»</t>
  </si>
  <si>
    <t>Организационно-планировочные и инженерные мероприятия, направленные на организацию движения транспортных средств и пешеходов</t>
  </si>
  <si>
    <t>Установка и замена дорожных знаков, информационных табличек</t>
  </si>
  <si>
    <t>Нанесение дорожной разметки</t>
  </si>
  <si>
    <t xml:space="preserve">Монтаж, подключение уличного освещения:                                             - ул. Белинского;
- ул. Милицейская;
- ул. Артиллерийская;
- ул. Коммунальная;
- пер. Госпитальный;
- ул. Бирофельдская;   
- ул. Трансформаторная;
- ул. Мира;
- ул. Советская 72;
- ул. Рябиновая;
- ул. Новогодняя;
- ул. Январская;
- ул. Черемуховая;
- ул. Дежнева;
- ул. Снежная
                                                                                                                                                               </t>
  </si>
  <si>
    <t xml:space="preserve">Монтаж, подключение уличного освещения:                                                        
- ул. Белинского;
- ул. Милицейская;
- ул. Артиллерийская;
- ул. Коммунальная;
- пер. Госпитальный;
- ул. Бирофельдская;   
- ул. Трансформаторная;
- ул. Мира;
- ул. Советская 72;
- ул. Рябиновая;
- ул. Новогодняя;
- ул. Январская;
- ул. Черемуховая;
- ул. Дежнева;
- ул. Снежная
</t>
  </si>
  <si>
    <t>Мероприятия по ремонту автомобильных дорог общего пользования местного значения муниципального образования «Город Биробиджан» Еврейской автономной области</t>
  </si>
  <si>
    <t>Развитие транспортной системы в муниципальном образовании «Город Биробиджан» Еврейской автономной области в 2022-2024 годах</t>
  </si>
  <si>
    <t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 годах</t>
  </si>
  <si>
    <t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 годах</t>
  </si>
  <si>
    <t>Развитие транспортной системы в муниципальном образовании «Город Биробиджан» Еврейской автономной области в 2022-2024 годах</t>
  </si>
  <si>
    <t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 годах</t>
  </si>
  <si>
    <t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 годах</t>
  </si>
  <si>
    <t>Развитие пассажирского транспорта в муниципальном образовании «Город Биробиджан» Еврейской автономной области в 2022-2024 годах</t>
  </si>
  <si>
    <t xml:space="preserve">
</t>
  </si>
  <si>
    <t>Проведение городского смотра-конкурса по профилактической работе предупреждения детского дорожно-транспортного травматизма в дошкольных образовательных учреждениях городского округа</t>
  </si>
  <si>
    <t xml:space="preserve">Ремонт транспортных развязок и пешеходных переходов:                  - в районе дома № 11 по ул. Пионерской; 
- в районе дома № 34 по ул. Набережной;
- на пересечении пер. Театрального с ул. Пионерской;
- в районе дома № 2 корп. 2 по ул. 40 лет Победы;
- в районе дома № 19 А по ул. Дзержинского;
- в районе МБОУ «СОШ №16» по ул. Косникова;
- по ул. Миллера и ул. Дзержинского;                                                     - по ул. Волочаевской и ул. Кавалерийской;                                 
- по ул. Волочаевской и ул. Чапаева  
                                                                                                           </t>
  </si>
  <si>
    <t xml:space="preserve">Ремонт автобусных остановок:                                                                                                - в районе дома № 25 по ул. Пионерской;                                          - в районе дома № 33 по ул. Пионерской;                                           - в районе дома № 39 по ул. Пионерской;
- в районе дома № 59 по ул. Пионерской;
- в районе дома № 67 по ул. Пионерской;
- в районе дома № 83 по ул. Пионерской;
- в районе дома № 79 В по ул. Пионерской;
- в районе дома № 50 по ул. Дзержинского;
- в районе дома № 50 по ул. Нагорной;
- в районе дома № 35 по ул. Транспортной                                                   
</t>
  </si>
  <si>
    <t xml:space="preserve">Ремонт транспортных развязок и пешеходных переходов:                  - в районе дома № 11 по ул. Пионерской; 
- в районе дома № 34 по ул. Набережной;
- на пересечении пер. Театрального с ул. Пионерской;
- в районе дома № 2 корп. 2 по ул. 40 лет Победы;
- в районе дома № 19 А по ул. Дзержинского;
- в районе МБОУ «СОШ №16» по ул. Косникова;
- по ул. Миллера и ул. Дзержинского;                                                     - по ул. Волочаевской и ул. Кавалерийской;                                 
- по ул. Волочаевской и ул. Чапаева  </t>
  </si>
  <si>
    <t xml:space="preserve">Ремонт автобусных остановок:                                                                                                - в районе дома № 25 по ул. Пионерской;                                                        - в районе дома № 33 по ул. Пионерской;                                                            - в районе дома № 39 по ул. Пионерской;
- в районе дома № 59 по ул. Пионерской;
- в районе дома № 67 по ул. Пионерской;
- в районе дома № 83 по ул. Пионерской;
- в районе дома № 79 В по ул. Пионерской;
- в районе дома № 50 по ул. Дзержинского;
- в районе дома № 50 по ул. Нагорной;
- в районе дома № 35 по ул. Транспортной   </t>
  </si>
  <si>
    <t>Участник 2: мэрия города</t>
  </si>
  <si>
    <t>Участник 3: МУП «Транспортная компания»</t>
  </si>
  <si>
    <t>Участник 4: подрядные организации</t>
  </si>
  <si>
    <t>Участник 4 подрядные организации</t>
  </si>
  <si>
    <t>Участник 4:  подрядные организации</t>
  </si>
  <si>
    <t>Приложение 4                                                                                                                                                                                  к муниципальной программе «Развитие транспортной системы в муниципальном образовании «Город Биробиджан» Еврейской автономной области в 2022-2024 годах»</t>
  </si>
  <si>
    <t>Приложение 3                                                                                                                                                                                  к муниципальной программе «Развитие транспортной системы в муниципальном образовании «Город Биробиджан» Еврейской автономной области в 2022-2024 годах»</t>
  </si>
  <si>
    <t xml:space="preserve">Ремонт дорожного покрытия автомобильных дорог общего пользования местного значения муниципального образования «Город Биробиджан» Еврейской автономной области, в соответствии с перечнем автомобильных дорог общего пользования местного значения, находящихся в собственности муниципального образования «Город Биробиджан» Еврейской автономной области (за исключением дорог, находящихся на гарантии)      </t>
  </si>
  <si>
    <t xml:space="preserve">Ремонт дорожного покрытия  автомобильных дорог общего пользования местного значения муниципального образования «Город Биробиджан» Еврейской автономной области, в соответствии с перечнем автомобильных дорог общего пользования местного значения, находящихся в собственности муниципального образования «Город Биробиджан» Еврейской автономной области (за исключением дорог, находящихся на гарантии)           </t>
  </si>
  <si>
    <t>Мероприятия по замене и установке бордюрного камня; ремонту дорожных и пешеходных ограждений; ремонту пешеходных мостов (пешеходный мост в р-не пос. имени Бумагина; пешеходный мост через р. Икура);  ремонту и (или) устройству искусственных неровностей (в районе домов № 48, 63 по ул. Пионерской); ремонту тротуаров</t>
  </si>
  <si>
    <t>Мероприятие 1.1.3</t>
  </si>
  <si>
    <t>Мероприятие 1.1.4</t>
  </si>
  <si>
    <t>Участник 5: управление КС мэрии города</t>
  </si>
  <si>
    <t>областной бюджет, в том числе:</t>
  </si>
  <si>
    <t>Мероприятие 1.1.5</t>
  </si>
  <si>
    <t>Мероприятие 1.1.6</t>
  </si>
  <si>
    <t xml:space="preserve">Проведение диагностики автомобильных дорог муниципального образования «Город Биробиджан» Еврейской автономной области </t>
  </si>
  <si>
    <t>Разработка рабочей документации на ремонт автомобильных дорог муниципального образования «Город Биробиджан» Еврейской автономной области</t>
  </si>
  <si>
    <t>Мероприятия по замене и установке бордюрного камня; ремонту дорожных и пешеходных ограждений; ремонту пешеходных мостов (пешеходный мост в р-не пос. имени Бумагина; пешеходный мост через р. Икура); ремонту и (или) устройству искусственных неровностей (в районе домов № 48, 63 по ул. Пионерской); ремонту тротуаров</t>
  </si>
  <si>
    <t xml:space="preserve">ул. Текстильной;
- ул. Индустриальной;
- ул. Лукашова;
- ул. Кирпичной (от ж/д переезда до пересечения с                                   ул. Ульяновской);
- ул. Ульяновской;
- ул. Косникова;
- ул. Игоря Петренко;
- ул. Черноморской;
- ул. Владивостокской;
- ул. Магнитной;
- автомобильной дороги на западный подъезд к железнодорожному переезду 8347 км (от дома № 6 по                 ул. Индустриальной по железнодорожному переезду 8347 км);
- автомобильной дороги на юго-западный подъезд к железнодорожному переезду 8347 (от дома № 14 по                    ул. Кольцевой до железнодорожного переезда 8347 км);
- автомобильной дороги на северо-восточный проезд к железнодорожному переезду 8347 км (от дома № 8 по                          ул. Батарейной до железнодорожного переезда 8347 км);
- ул. Смидовичской;
- ул. Транспортной;
- ул. Московской;
- ул. Озерной;
- пер. Полярный;                                                                                                 - пер. Ремонтный
</t>
  </si>
  <si>
    <t xml:space="preserve"> ул. Текстильной;
- ул. Индустриальной;
- ул. Лукашова;
- ул. Кирпичной (от ж/д переезда до пересечения с                               ул. Ульяновской);
- ул. Ульяновской;
- ул. Косникова;
- ул. Игоря Петренко;
- ул. Черноморской;
- ул. Владивостокской;
- ул. Магнитной;
- автомобильной дороги на западный подъезд к железнодорожному переезду 8347 км (от дома № 6 по                  ул. Индустриальной по железнодорожному переезду 8347 км);
- автомобильной дороги на юго-западный подъезд к              железнодорожному переезду 8347 (от дома № 14 по                                 ул. Кольцевой до железнодорожного переезда 8347 км);
- автомобильной дороги на северо-восточный проезд к                            железнодорожному переезду 8347 км (от дома № 8 по                      ул. Батарейной до железнодорожного переезда 8347 км);
- ул. Смидовичской;
- ул. Транспортной;
- ул. Московской;
- ул. Озерной;
- пер. Полярный;                                                                                               - пер. Ремонтный
</t>
  </si>
  <si>
    <t xml:space="preserve">ул. Димитрова;
- пер. Театральный;
- ул. Дзержинского (участок от ул. Комсомольской до                   ул. Миллера); 
- ул. Тунгусской (от дома № 3 до пересечения с                               ул. Вокзальной);
- ул. Гоголя (от дома № 41 до пересечения с                                        ул. Гвардейской);
- ул. Дальневосточной (от дома № 10 до пересечения                      ул. Сигнальной);
- ул. Крестьянской (от пересечения с ул. Сибирской до пересечения с ул. Депутатской);
- ул. Сибирской (от дома № 23 до пересечения с                                   ул. Депутатской);
- ул. Северной;
- ул. Черноморской (от пересечения от ул. Славянской до пересечения с ул. Хинганской);
- ул. Хинганской;
- ул. Суворова;
- ул. Славянской;
- ул. Пищевой;
- ул. Совхозной;
- ул. Батарейной (от дома № 2а до пересечения с                               ул. Черноморской);
- ул. Центральной;
- ул. Пархоменко;
- ул. Школьной;
- пер. Госпитальный;
- ул. Бирофельдской;
</t>
  </si>
  <si>
    <t xml:space="preserve"> ул. Новосибирской;
- ул. Коммунальной;
- ул. Артиллерийской;
- ул. Космонавтов;
- ул. Кавказской;
- ул. Фурманова;
- ул. Юбилейной (от пересечения ул. Сунгарийской до дома                  № 74);
- ул. Олега Кошевого;
- ул. Сучанской;
- ул. Уральской;
- ул. Уфимской;
- ул. Санаторной;
- пер. Пролетарский;
- ул. Сосновской;
- ул. Местной;
- ул. Южной;
- ул. Левобережной;
- ул. Инженерной (от пересечения с ул. 40 лет Победы до дома № 34);
- ул. Междуозерной;
- ул. Корейской;
- ул. Красноармейской (от пересечения ул. Динамовской до дома № 33)
</t>
  </si>
  <si>
    <t xml:space="preserve">ул. Димитрова;
- пер. Театральный;
- ул. Дзержинского (участок от ул. Комсомольской до                          ул. Миллера); 
- ул. Тунгусской (от дома № 3 до пересечения с                                        ул. Вокзальной);
- ул. Гоголя (от дома № 41 до пересечения с                                               ул. Гвардейской);
- ул. Дальневосточной (от дома № 10 до пересечения                               ул. Сигнальной);
- ул. Крестьянской (от пересечения с ул. Сибирской до        пересечения с ул. Депутатской);
- ул. Сибирской (от дома № 23 до пересечения с                                 ул. Депутатской);
- ул. Северной;
- ул. Черноморской (от пересечения от ул. Славянской до пересечения с ул. Хинганской);
- ул. Хинганской;
- ул. Суворова;
- ул. Славянской;
- ул. Пищевой;
- ул. Совхозной;
- ул. Батарейной (от дома № 2а до пересечения с                                 ул. Черноморской);
- ул. Центральной;
- ул. Пархоменко;
- ул. Школьной;
- пер. Госпитальный;
- ул. Бирофельдской;
- ул. Новосибирской;
- ул. Коммунальной;
- ул. Артиллерийской;
</t>
  </si>
  <si>
    <t>ул. Космонавтов;
- ул. Кавказской;
- ул. Фурманова;
- ул. Юбилейной (от пересечения ул. Сунгарийской до дома                  № 74);
- ул. Олега Кошевого;
- ул. Сучанской;
- ул. Уральской;
- ул. Уфимской;
- ул. Санаторной;
- пер. Пролетарский;
- ул. Сосновской;
- ул. Местной;
- ул. Южной;
- ул. Левобережной;
- ул. Инженерной (от пересечения с ул. 40 лет Победы до дома № 34);
- ул. Междуозерной;
- ул. Корейской;
- ул. Красноармейской (от пересечения ул. Динамовской до дома № 33)</t>
  </si>
  <si>
    <t>Мероприятие 1.1.7</t>
  </si>
  <si>
    <t>Мероприятия текущего периода, в том числе:</t>
  </si>
  <si>
    <t>Исключено постановлением мэрии города от 17.05.2022 № 893</t>
  </si>
  <si>
    <t>Исключено постановлением мэрии города от 17.05.2022  № 893</t>
  </si>
  <si>
    <t>Проведение работ по капитальному ремонту, ремонту, содержанию автомобильных дорог городской агломерации «Город Биробиджан» Еврейской автономной области:
-  ремонт автомобильной дороги по ул. Советской (участок дороги от ПК 20+18 до ПК 24+93)                                                                                  (оплата кредиторской задолженности)</t>
  </si>
  <si>
    <t xml:space="preserve">Восстановление автомобильных дорог общего пользования местного значения при ликвидации последствий чрезвычайных ситуаций:                                                                                                             - ул. Центральной, Садово-Огородного некоммерческого товарищества 13 км;                                                                                          - ул. Миллера;                                                                                                  - ул. Текстильной;                                                                                             - ул. Фабричной;                                                                                                    - ул. Кедровой, Садово-Огородного некоммерческого товарищества «Радуга»  </t>
  </si>
  <si>
    <t xml:space="preserve">Восстановление автомобильных дорог общего пользования местного значения при ликвидации последствий чрезвычайных ситуаций:                                                                                                       - ул. Центральной, Садово-Огородного некоммерческого товарищества 13 км;                                                                                          - ул. Миллера;                                                                                                  - ул. Текстильной;                                                                                             - ул. Фабричной;                                                                                                    - ул. Кедровой, Садово-Огородного некоммерческого товарищества «Радуга»  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</si>
  <si>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дорог, в том числе:                                                                   
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</si>
  <si>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                                                                                       (текущий период):                                                                  
</t>
  </si>
  <si>
    <t xml:space="preserve">ул. Заводской; 
- ул. Советской (от переезда до размещения детского лагеря «Юннаты»);
- ул. Ленина;
- ул. 40-лет Победы (участок от ул. Шалаева до дома № 2                     ул. Набережной);                                                                                               - ул. Пушкина;
- ул. Красноармейской (а/б) (от развязки ул. Биршоссе 2 км до пересечения с ул. Динамовской);
- ул. Комбайностроителей;
- ул. Мостовой;
- ул. Садовой;  
- ул. Туркменской; 
- ул. 7-го Ноября; 
- ул. Рабочей; 
- ул. Серышева; 
- ул. Кооперативной;
- ул. Маяковского;
- ул. Калинина (от ул. Пушкина до ул. Дзержинского);
- ул. Кавалерийской;
- ул. Казакевича;
- ул. Саперной;
- ул. Пионерской (от ул. Октябрьской до пер. Театральный);
- ул. Чапаева;
- ул. Постышева;
- ул. Кубанская;
- ул. Набережная (от пересечения ул. 40 лет Победы до                             ул. Бумагина);
- ул. Миллера;
- ул. Артельной;
- ул. Севастопольской (от дома № 1а до дома № 21 по                            ул. Севастопольской 
</t>
  </si>
  <si>
    <t xml:space="preserve">Устройство дренажных колодцев:                                                                       - в районе дома № 4 по ул. Широкой;                                                        - в районе дома № 21 по ул. Комсомольской;                                               - по ул. Текстильной   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</si>
  <si>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дорог, в том числе:                                                                           
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</si>
  <si>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                               (текущий период) :                                                                           
</t>
  </si>
  <si>
    <t xml:space="preserve">ул. Заводской; 
- ул. Советской (от переезда до размещения детского лагеря «Юннаты»);
- ул. Ленина;
- ул. 40-лет Победы (участок от ул. Шалаева до дома № 2                     ул. Набережной);                                                                                               - ул. Пушкина;
- ул. Красноармейской (а/б) (от развязки ул. Биршоссе 2 км до пересечения с ул. Динамовской);
- ул. Комбайностроителей;
- ул. Мостовой;
- ул. Садовой;  
- ул. Туркменской; 
- ул. 7-го Ноября; 
- ул. Рабочей; 
- ул. Серышева; 
- ул. Кооперативной;
- ул. Маяковского;
- ул. Калинина (от ул. Пушкина до ул. Дзержинского);
- ул. Кавалерийской;
- ул. Казакевича;
- ул. Саперной;
- ул. Пионерской (от ул. Октябрьской до пер. Театральный);
- ул. Чапаева;
- ул. Постышева;
- ул. Кубанская;
- ул. Набережная (от пересечения ул. 40 лет Победы до                                   ул. Бумагина);
- ул. Миллера;
- ул. Артельной;
- ул. Севастопольской (от дома № 1а до дома № 21 по                         ул. Севастопольской 
</t>
  </si>
  <si>
    <t xml:space="preserve">Устройство дренажных колодцев:                                                            - в районе дома № 4 по ул. Широкой;                                                        - в районе дома № 21 по ул. Комсомольской;                                                      - по ул. Текстильной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</si>
</sst>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174" fontId="2" fillId="0" borderId="0" xfId="0" applyNumberFormat="1" applyFont="1" applyFill="1" applyAlignment="1">
      <alignment horizontal="right" vertical="center" wrapText="1"/>
    </xf>
    <xf numFmtId="174" fontId="2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/>
    </xf>
    <xf numFmtId="174" fontId="2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7"/>
    </xf>
    <xf numFmtId="17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view="pageBreakPreview" zoomScale="80" zoomScaleSheetLayoutView="80" workbookViewId="0" topLeftCell="A175">
      <selection activeCell="B215" sqref="B215"/>
    </sheetView>
  </sheetViews>
  <sheetFormatPr defaultColWidth="9.140625" defaultRowHeight="15"/>
  <cols>
    <col min="1" max="1" width="31.8515625" style="18" customWidth="1"/>
    <col min="2" max="2" width="57.8515625" style="18" customWidth="1"/>
    <col min="3" max="3" width="50.7109375" style="18" customWidth="1"/>
    <col min="4" max="7" width="12.7109375" style="18" customWidth="1"/>
    <col min="8" max="8" width="10.7109375" style="4" customWidth="1"/>
    <col min="9" max="9" width="15.140625" style="4" customWidth="1"/>
    <col min="10" max="16384" width="9.140625" style="4" customWidth="1"/>
  </cols>
  <sheetData>
    <row r="1" spans="1:9" ht="115.5" customHeight="1">
      <c r="A1" s="6"/>
      <c r="B1" s="7"/>
      <c r="C1" s="6"/>
      <c r="D1" s="30" t="s">
        <v>104</v>
      </c>
      <c r="E1" s="30"/>
      <c r="F1" s="30"/>
      <c r="G1" s="30"/>
      <c r="H1" s="8"/>
      <c r="I1" s="8"/>
    </row>
    <row r="3" spans="1:7" ht="18">
      <c r="A3" s="31" t="s">
        <v>40</v>
      </c>
      <c r="B3" s="31"/>
      <c r="C3" s="31"/>
      <c r="D3" s="31"/>
      <c r="E3" s="31"/>
      <c r="F3" s="31"/>
      <c r="G3" s="31"/>
    </row>
    <row r="5" spans="1:7" ht="21" customHeight="1">
      <c r="A5" s="32" t="s">
        <v>0</v>
      </c>
      <c r="B5" s="32" t="s">
        <v>55</v>
      </c>
      <c r="C5" s="32" t="s">
        <v>36</v>
      </c>
      <c r="D5" s="32" t="s">
        <v>37</v>
      </c>
      <c r="E5" s="32"/>
      <c r="F5" s="32"/>
      <c r="G5" s="32"/>
    </row>
    <row r="6" spans="1:7" ht="35.25" customHeight="1">
      <c r="A6" s="32"/>
      <c r="B6" s="32"/>
      <c r="C6" s="32"/>
      <c r="D6" s="14" t="s">
        <v>1</v>
      </c>
      <c r="E6" s="14" t="s">
        <v>62</v>
      </c>
      <c r="F6" s="14" t="s">
        <v>63</v>
      </c>
      <c r="G6" s="14" t="s">
        <v>64</v>
      </c>
    </row>
    <row r="7" spans="1:7" s="13" customFormat="1" ht="14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17.25" customHeight="1">
      <c r="A8" s="33" t="s">
        <v>2</v>
      </c>
      <c r="B8" s="33" t="s">
        <v>85</v>
      </c>
      <c r="C8" s="1" t="s">
        <v>56</v>
      </c>
      <c r="D8" s="5">
        <f aca="true" t="shared" si="0" ref="D8:D28">SUM(E8:G8)</f>
        <v>184392</v>
      </c>
      <c r="E8" s="5">
        <f aca="true" t="shared" si="1" ref="E8:G9">E17+E74+E124</f>
        <v>47464</v>
      </c>
      <c r="F8" s="5">
        <f t="shared" si="1"/>
        <v>68464</v>
      </c>
      <c r="G8" s="5">
        <f t="shared" si="1"/>
        <v>68464</v>
      </c>
    </row>
    <row r="9" spans="1:7" ht="17.25" customHeight="1">
      <c r="A9" s="34"/>
      <c r="B9" s="34"/>
      <c r="C9" s="1" t="s">
        <v>124</v>
      </c>
      <c r="D9" s="5">
        <f t="shared" si="0"/>
        <v>184392</v>
      </c>
      <c r="E9" s="5">
        <f t="shared" si="1"/>
        <v>47464</v>
      </c>
      <c r="F9" s="5">
        <f t="shared" si="1"/>
        <v>68464</v>
      </c>
      <c r="G9" s="5">
        <f t="shared" si="1"/>
        <v>68464</v>
      </c>
    </row>
    <row r="10" spans="1:7" ht="17.25" customHeight="1">
      <c r="A10" s="34"/>
      <c r="B10" s="34"/>
      <c r="C10" s="1" t="s">
        <v>42</v>
      </c>
      <c r="D10" s="5">
        <f t="shared" si="0"/>
        <v>31.2</v>
      </c>
      <c r="E10" s="5">
        <f>E19</f>
        <v>31.2</v>
      </c>
      <c r="F10" s="5">
        <f>F19</f>
        <v>0</v>
      </c>
      <c r="G10" s="5">
        <f>G19</f>
        <v>0</v>
      </c>
    </row>
    <row r="11" spans="1:7" ht="31.5" customHeight="1">
      <c r="A11" s="34"/>
      <c r="B11" s="34"/>
      <c r="C11" s="16" t="s">
        <v>47</v>
      </c>
      <c r="D11" s="5">
        <f t="shared" si="0"/>
        <v>178909.09999999998</v>
      </c>
      <c r="E11" s="5">
        <f>E20+E77+E127</f>
        <v>45851.2</v>
      </c>
      <c r="F11" s="5">
        <f>F20+F77+F127</f>
        <v>66651.7</v>
      </c>
      <c r="G11" s="5">
        <f>G20+G77+G127</f>
        <v>66406.2</v>
      </c>
    </row>
    <row r="12" spans="1:7" ht="17.25" customHeight="1" hidden="1">
      <c r="A12" s="34"/>
      <c r="B12" s="34"/>
      <c r="C12" s="1" t="s">
        <v>76</v>
      </c>
      <c r="D12" s="5">
        <f t="shared" si="0"/>
        <v>0</v>
      </c>
      <c r="E12" s="5">
        <v>0</v>
      </c>
      <c r="F12" s="5">
        <v>0</v>
      </c>
      <c r="G12" s="5">
        <v>0</v>
      </c>
    </row>
    <row r="13" spans="1:7" ht="17.25" customHeight="1">
      <c r="A13" s="34"/>
      <c r="B13" s="34"/>
      <c r="C13" s="1" t="s">
        <v>98</v>
      </c>
      <c r="D13" s="5">
        <f t="shared" si="0"/>
        <v>570</v>
      </c>
      <c r="E13" s="5">
        <f>E78+E128</f>
        <v>190</v>
      </c>
      <c r="F13" s="5">
        <f>F78+F128</f>
        <v>190</v>
      </c>
      <c r="G13" s="5">
        <f>G78+G128</f>
        <v>190</v>
      </c>
    </row>
    <row r="14" spans="1:7" ht="17.25" customHeight="1">
      <c r="A14" s="34"/>
      <c r="B14" s="34"/>
      <c r="C14" s="1" t="s">
        <v>99</v>
      </c>
      <c r="D14" s="5">
        <f t="shared" si="0"/>
        <v>0</v>
      </c>
      <c r="E14" s="5">
        <v>0</v>
      </c>
      <c r="F14" s="5">
        <v>0</v>
      </c>
      <c r="G14" s="5">
        <v>0</v>
      </c>
    </row>
    <row r="15" spans="1:7" ht="17.25" customHeight="1">
      <c r="A15" s="34"/>
      <c r="B15" s="34"/>
      <c r="C15" s="1" t="s">
        <v>100</v>
      </c>
      <c r="D15" s="5">
        <f t="shared" si="0"/>
        <v>0</v>
      </c>
      <c r="E15" s="5">
        <v>0</v>
      </c>
      <c r="F15" s="5">
        <v>0</v>
      </c>
      <c r="G15" s="5">
        <v>0</v>
      </c>
    </row>
    <row r="16" spans="1:7" ht="17.25" customHeight="1">
      <c r="A16" s="35"/>
      <c r="B16" s="35"/>
      <c r="C16" s="1" t="s">
        <v>110</v>
      </c>
      <c r="D16" s="5">
        <f t="shared" si="0"/>
        <v>4912.900000000001</v>
      </c>
      <c r="E16" s="5">
        <f>E22</f>
        <v>1422.8</v>
      </c>
      <c r="F16" s="5">
        <f>F22</f>
        <v>1622.3000000000002</v>
      </c>
      <c r="G16" s="5">
        <f>G22</f>
        <v>1867.8</v>
      </c>
    </row>
    <row r="17" spans="1:7" ht="17.25" customHeight="1">
      <c r="A17" s="33" t="s">
        <v>43</v>
      </c>
      <c r="B17" s="33" t="s">
        <v>86</v>
      </c>
      <c r="C17" s="1" t="s">
        <v>56</v>
      </c>
      <c r="D17" s="5">
        <f t="shared" si="0"/>
        <v>47412</v>
      </c>
      <c r="E17" s="5">
        <f>E18</f>
        <v>15804</v>
      </c>
      <c r="F17" s="5">
        <f>F18</f>
        <v>15804</v>
      </c>
      <c r="G17" s="5">
        <f>G18</f>
        <v>15804</v>
      </c>
    </row>
    <row r="18" spans="1:7" ht="14.25">
      <c r="A18" s="34"/>
      <c r="B18" s="34"/>
      <c r="C18" s="1" t="s">
        <v>124</v>
      </c>
      <c r="D18" s="5">
        <f t="shared" si="0"/>
        <v>47412</v>
      </c>
      <c r="E18" s="5">
        <f>(E20+E22)</f>
        <v>15804</v>
      </c>
      <c r="F18" s="5">
        <f>(F20+F22)</f>
        <v>15804</v>
      </c>
      <c r="G18" s="5">
        <f>(G20+G22)</f>
        <v>15804</v>
      </c>
    </row>
    <row r="19" spans="1:7" ht="18" customHeight="1">
      <c r="A19" s="34"/>
      <c r="B19" s="34"/>
      <c r="C19" s="1" t="s">
        <v>42</v>
      </c>
      <c r="D19" s="5">
        <f t="shared" si="0"/>
        <v>31.2</v>
      </c>
      <c r="E19" s="5">
        <f>E25</f>
        <v>31.2</v>
      </c>
      <c r="F19" s="5">
        <f>F25</f>
        <v>0</v>
      </c>
      <c r="G19" s="5">
        <f>G25</f>
        <v>0</v>
      </c>
    </row>
    <row r="20" spans="1:7" ht="30" customHeight="1">
      <c r="A20" s="34"/>
      <c r="B20" s="34"/>
      <c r="C20" s="16" t="s">
        <v>48</v>
      </c>
      <c r="D20" s="5">
        <f t="shared" si="0"/>
        <v>42499.100000000006</v>
      </c>
      <c r="E20" s="5">
        <f>E26+E66</f>
        <v>14381.2</v>
      </c>
      <c r="F20" s="5">
        <f>F26+F66</f>
        <v>14181.7</v>
      </c>
      <c r="G20" s="5">
        <f>G26+G66</f>
        <v>13936.2</v>
      </c>
    </row>
    <row r="21" spans="1:7" ht="17.25" customHeight="1">
      <c r="A21" s="34"/>
      <c r="B21" s="34"/>
      <c r="C21" s="1" t="s">
        <v>100</v>
      </c>
      <c r="D21" s="5">
        <f t="shared" si="0"/>
        <v>0</v>
      </c>
      <c r="E21" s="5">
        <v>0</v>
      </c>
      <c r="F21" s="5">
        <v>0</v>
      </c>
      <c r="G21" s="5">
        <v>0</v>
      </c>
    </row>
    <row r="22" spans="1:7" ht="17.25" customHeight="1">
      <c r="A22" s="35"/>
      <c r="B22" s="35"/>
      <c r="C22" s="1" t="s">
        <v>110</v>
      </c>
      <c r="D22" s="5">
        <f t="shared" si="0"/>
        <v>4912.900000000001</v>
      </c>
      <c r="E22" s="5">
        <f>E28</f>
        <v>1422.8</v>
      </c>
      <c r="F22" s="5">
        <f>F28</f>
        <v>1622.3000000000002</v>
      </c>
      <c r="G22" s="5">
        <f>G28</f>
        <v>1867.8</v>
      </c>
    </row>
    <row r="23" spans="1:7" ht="17.25" customHeight="1">
      <c r="A23" s="33" t="s">
        <v>3</v>
      </c>
      <c r="B23" s="33" t="s">
        <v>84</v>
      </c>
      <c r="C23" s="17" t="s">
        <v>56</v>
      </c>
      <c r="D23" s="5">
        <f t="shared" si="0"/>
        <v>35412</v>
      </c>
      <c r="E23" s="5">
        <f>E24</f>
        <v>11804</v>
      </c>
      <c r="F23" s="5">
        <f>F24</f>
        <v>11804</v>
      </c>
      <c r="G23" s="5">
        <f>G24</f>
        <v>11804</v>
      </c>
    </row>
    <row r="24" spans="1:7" ht="17.25" customHeight="1">
      <c r="A24" s="34"/>
      <c r="B24" s="34"/>
      <c r="C24" s="17" t="s">
        <v>124</v>
      </c>
      <c r="D24" s="5">
        <f t="shared" si="0"/>
        <v>35412</v>
      </c>
      <c r="E24" s="5">
        <f>(E26+E28)</f>
        <v>11804</v>
      </c>
      <c r="F24" s="5">
        <f>(F26+F28)</f>
        <v>11804</v>
      </c>
      <c r="G24" s="5">
        <f>(G26+G28)</f>
        <v>11804</v>
      </c>
    </row>
    <row r="25" spans="1:7" ht="17.25" customHeight="1">
      <c r="A25" s="34"/>
      <c r="B25" s="34"/>
      <c r="C25" s="17" t="s">
        <v>42</v>
      </c>
      <c r="D25" s="5">
        <f t="shared" si="0"/>
        <v>31.2</v>
      </c>
      <c r="E25" s="5">
        <f>E50</f>
        <v>31.2</v>
      </c>
      <c r="F25" s="5">
        <f>F61</f>
        <v>0</v>
      </c>
      <c r="G25" s="5">
        <f>G61</f>
        <v>0</v>
      </c>
    </row>
    <row r="26" spans="1:7" ht="17.25" customHeight="1">
      <c r="A26" s="34"/>
      <c r="B26" s="34"/>
      <c r="C26" s="17" t="s">
        <v>49</v>
      </c>
      <c r="D26" s="5">
        <f t="shared" si="0"/>
        <v>30499.100000000002</v>
      </c>
      <c r="E26" s="5">
        <f>E30+E34+E37+E61</f>
        <v>10381.2</v>
      </c>
      <c r="F26" s="5">
        <f>F30+F34</f>
        <v>10181.7</v>
      </c>
      <c r="G26" s="5">
        <f>G30+G34</f>
        <v>9936.2</v>
      </c>
    </row>
    <row r="27" spans="1:7" ht="17.25" customHeight="1">
      <c r="A27" s="34"/>
      <c r="B27" s="34"/>
      <c r="C27" s="17" t="s">
        <v>100</v>
      </c>
      <c r="D27" s="5">
        <f t="shared" si="0"/>
        <v>0</v>
      </c>
      <c r="E27" s="5">
        <v>0</v>
      </c>
      <c r="F27" s="5">
        <v>0</v>
      </c>
      <c r="G27" s="5">
        <v>0</v>
      </c>
    </row>
    <row r="28" spans="1:7" ht="17.25" customHeight="1">
      <c r="A28" s="35"/>
      <c r="B28" s="35"/>
      <c r="C28" s="17" t="s">
        <v>110</v>
      </c>
      <c r="D28" s="5">
        <f t="shared" si="0"/>
        <v>4912.900000000001</v>
      </c>
      <c r="E28" s="5">
        <f>E39+E56+E59</f>
        <v>1422.8</v>
      </c>
      <c r="F28" s="5">
        <f>F39</f>
        <v>1622.3000000000002</v>
      </c>
      <c r="G28" s="5">
        <f>G39</f>
        <v>1867.8</v>
      </c>
    </row>
    <row r="29" spans="1:7" ht="30" customHeight="1">
      <c r="A29" s="28" t="s">
        <v>19</v>
      </c>
      <c r="B29" s="28" t="s">
        <v>106</v>
      </c>
      <c r="C29" s="17" t="s">
        <v>56</v>
      </c>
      <c r="D29" s="5">
        <f>E29+F29+G29</f>
        <v>26055.9</v>
      </c>
      <c r="E29" s="5">
        <f>E30+E31</f>
        <v>9546</v>
      </c>
      <c r="F29" s="5">
        <f>F30+F31</f>
        <v>8377.7</v>
      </c>
      <c r="G29" s="5">
        <f>G30+G31</f>
        <v>8132.2</v>
      </c>
    </row>
    <row r="30" spans="1:7" ht="33.75" customHeight="1">
      <c r="A30" s="28"/>
      <c r="B30" s="28"/>
      <c r="C30" s="17" t="s">
        <v>49</v>
      </c>
      <c r="D30" s="5">
        <f>E30+F30+G30</f>
        <v>26055.9</v>
      </c>
      <c r="E30" s="5">
        <f>10000-1757+303+1000</f>
        <v>9546</v>
      </c>
      <c r="F30" s="5">
        <f>10000-1622.3</f>
        <v>8377.7</v>
      </c>
      <c r="G30" s="5">
        <f>10000-1867.8</f>
        <v>8132.2</v>
      </c>
    </row>
    <row r="31" spans="1:7" ht="48" customHeight="1">
      <c r="A31" s="28"/>
      <c r="B31" s="28"/>
      <c r="C31" s="17" t="s">
        <v>100</v>
      </c>
      <c r="D31" s="5">
        <f>SUM(E31:G31)</f>
        <v>0</v>
      </c>
      <c r="E31" s="5">
        <v>0</v>
      </c>
      <c r="F31" s="5">
        <v>0</v>
      </c>
      <c r="G31" s="5">
        <v>0</v>
      </c>
    </row>
    <row r="32" spans="1:7" ht="15" customHeight="1">
      <c r="A32" s="15">
        <v>1</v>
      </c>
      <c r="B32" s="15">
        <v>2</v>
      </c>
      <c r="C32" s="15">
        <v>3</v>
      </c>
      <c r="D32" s="19">
        <v>4</v>
      </c>
      <c r="E32" s="19">
        <v>5</v>
      </c>
      <c r="F32" s="19">
        <v>6</v>
      </c>
      <c r="G32" s="19">
        <v>7</v>
      </c>
    </row>
    <row r="33" spans="1:7" s="12" customFormat="1" ht="31.5" customHeight="1">
      <c r="A33" s="28" t="s">
        <v>20</v>
      </c>
      <c r="B33" s="28" t="s">
        <v>107</v>
      </c>
      <c r="C33" s="17" t="s">
        <v>56</v>
      </c>
      <c r="D33" s="5">
        <f>E33+F33+G33</f>
        <v>4412</v>
      </c>
      <c r="E33" s="5">
        <f>E34+E35</f>
        <v>804</v>
      </c>
      <c r="F33" s="5">
        <f>F34+F35</f>
        <v>1804</v>
      </c>
      <c r="G33" s="5">
        <f>G34+G35</f>
        <v>1804</v>
      </c>
    </row>
    <row r="34" spans="1:7" ht="31.5" customHeight="1">
      <c r="A34" s="28"/>
      <c r="B34" s="28"/>
      <c r="C34" s="17" t="s">
        <v>49</v>
      </c>
      <c r="D34" s="5">
        <f>E34+F34+G34</f>
        <v>4412</v>
      </c>
      <c r="E34" s="5">
        <f>1804-1000</f>
        <v>804</v>
      </c>
      <c r="F34" s="5">
        <v>1804</v>
      </c>
      <c r="G34" s="5">
        <v>1804</v>
      </c>
    </row>
    <row r="35" spans="1:7" ht="31.5" customHeight="1">
      <c r="A35" s="28"/>
      <c r="B35" s="28"/>
      <c r="C35" s="17" t="s">
        <v>100</v>
      </c>
      <c r="D35" s="5">
        <f>SUM(E35:G35)</f>
        <v>0</v>
      </c>
      <c r="E35" s="5">
        <v>0</v>
      </c>
      <c r="F35" s="5">
        <v>0</v>
      </c>
      <c r="G35" s="5">
        <v>0</v>
      </c>
    </row>
    <row r="36" spans="1:7" ht="21" customHeight="1">
      <c r="A36" s="28" t="s">
        <v>108</v>
      </c>
      <c r="B36" s="28" t="s">
        <v>134</v>
      </c>
      <c r="C36" s="17" t="s">
        <v>56</v>
      </c>
      <c r="D36" s="5">
        <f>E36+F36+G36</f>
        <v>4858.1</v>
      </c>
      <c r="E36" s="5">
        <f>E38+E39+E37</f>
        <v>1368</v>
      </c>
      <c r="F36" s="5">
        <f>F38+F39</f>
        <v>1622.3000000000002</v>
      </c>
      <c r="G36" s="5">
        <f>G38+G39</f>
        <v>1867.8</v>
      </c>
    </row>
    <row r="37" spans="1:7" ht="21" customHeight="1">
      <c r="A37" s="28"/>
      <c r="B37" s="28"/>
      <c r="C37" s="17" t="s">
        <v>49</v>
      </c>
      <c r="D37" s="5">
        <f>E37+F37+G37</f>
        <v>31.2</v>
      </c>
      <c r="E37" s="5">
        <f>0+31.2</f>
        <v>31.2</v>
      </c>
      <c r="F37" s="5">
        <v>0</v>
      </c>
      <c r="G37" s="5">
        <v>0</v>
      </c>
    </row>
    <row r="38" spans="1:7" ht="21" customHeight="1">
      <c r="A38" s="28"/>
      <c r="B38" s="28"/>
      <c r="C38" s="17" t="s">
        <v>100</v>
      </c>
      <c r="D38" s="5">
        <f>E38+F38+G38</f>
        <v>0</v>
      </c>
      <c r="E38" s="5">
        <v>0</v>
      </c>
      <c r="F38" s="5">
        <v>0</v>
      </c>
      <c r="G38" s="5">
        <v>0</v>
      </c>
    </row>
    <row r="39" spans="1:7" ht="21" customHeight="1">
      <c r="A39" s="28"/>
      <c r="B39" s="28"/>
      <c r="C39" s="16" t="s">
        <v>110</v>
      </c>
      <c r="D39" s="5">
        <f>SUM(E39:G39)</f>
        <v>4826.900000000001</v>
      </c>
      <c r="E39" s="5">
        <f>306.1+1450.9-80-6-303-31.2</f>
        <v>1336.8</v>
      </c>
      <c r="F39" s="5">
        <f>612.2+1010.1</f>
        <v>1622.3000000000002</v>
      </c>
      <c r="G39" s="5">
        <f>918.3+949.5</f>
        <v>1867.8</v>
      </c>
    </row>
    <row r="40" spans="1:7" ht="25.5" customHeight="1">
      <c r="A40" s="28"/>
      <c r="B40" s="28" t="s">
        <v>135</v>
      </c>
      <c r="C40" s="17" t="s">
        <v>56</v>
      </c>
      <c r="D40" s="5">
        <f>E40+F40+G40</f>
        <v>4826.900000000001</v>
      </c>
      <c r="E40" s="5">
        <f>E41+E42</f>
        <v>1336.8</v>
      </c>
      <c r="F40" s="5">
        <f>F41+F42</f>
        <v>1622.3000000000002</v>
      </c>
      <c r="G40" s="5">
        <f>G41+G42</f>
        <v>1867.8</v>
      </c>
    </row>
    <row r="41" spans="1:7" ht="25.5" customHeight="1">
      <c r="A41" s="28"/>
      <c r="B41" s="28"/>
      <c r="C41" s="17" t="s">
        <v>100</v>
      </c>
      <c r="D41" s="5">
        <f>E41+F41+G41</f>
        <v>0</v>
      </c>
      <c r="E41" s="5">
        <v>0</v>
      </c>
      <c r="F41" s="5">
        <v>0</v>
      </c>
      <c r="G41" s="5">
        <v>0</v>
      </c>
    </row>
    <row r="42" spans="1:7" ht="25.5" customHeight="1">
      <c r="A42" s="28"/>
      <c r="B42" s="28"/>
      <c r="C42" s="16" t="s">
        <v>110</v>
      </c>
      <c r="D42" s="5">
        <f>SUM(E42:G42)</f>
        <v>4826.900000000001</v>
      </c>
      <c r="E42" s="5">
        <f>306.1+1450.9-80-6-303-31.2</f>
        <v>1336.8</v>
      </c>
      <c r="F42" s="5">
        <f>612.2+1010.1</f>
        <v>1622.3000000000002</v>
      </c>
      <c r="G42" s="5">
        <f>918.3+949.5</f>
        <v>1867.8</v>
      </c>
    </row>
    <row r="43" spans="1:7" ht="409.5" customHeight="1">
      <c r="A43" s="28"/>
      <c r="B43" s="27" t="s">
        <v>119</v>
      </c>
      <c r="C43" s="16" t="s">
        <v>100</v>
      </c>
      <c r="D43" s="5">
        <v>0</v>
      </c>
      <c r="E43" s="5">
        <v>0</v>
      </c>
      <c r="F43" s="5">
        <v>0</v>
      </c>
      <c r="G43" s="5">
        <v>0</v>
      </c>
    </row>
    <row r="44" spans="1:7" ht="355.5" customHeight="1">
      <c r="A44" s="17"/>
      <c r="B44" s="27" t="s">
        <v>120</v>
      </c>
      <c r="C44" s="16" t="s">
        <v>110</v>
      </c>
      <c r="D44" s="5">
        <f>E44+F44+G44</f>
        <v>1336.8</v>
      </c>
      <c r="E44" s="5">
        <f>E42</f>
        <v>1336.8</v>
      </c>
      <c r="F44" s="5">
        <v>0</v>
      </c>
      <c r="G44" s="5">
        <v>0</v>
      </c>
    </row>
    <row r="45" spans="1:7" ht="357" customHeight="1">
      <c r="A45" s="28"/>
      <c r="B45" s="29" t="s">
        <v>136</v>
      </c>
      <c r="C45" s="16" t="s">
        <v>100</v>
      </c>
      <c r="D45" s="5">
        <v>0</v>
      </c>
      <c r="E45" s="5">
        <v>0</v>
      </c>
      <c r="F45" s="5">
        <v>0</v>
      </c>
      <c r="G45" s="5">
        <v>0</v>
      </c>
    </row>
    <row r="46" spans="1:7" ht="110.25" customHeight="1">
      <c r="A46" s="28"/>
      <c r="B46" s="29"/>
      <c r="C46" s="16" t="s">
        <v>110</v>
      </c>
      <c r="D46" s="5">
        <f>E46+F46+G46</f>
        <v>1622.3000000000002</v>
      </c>
      <c r="E46" s="5">
        <v>0</v>
      </c>
      <c r="F46" s="5">
        <v>1622.3000000000002</v>
      </c>
      <c r="G46" s="5">
        <v>0</v>
      </c>
    </row>
    <row r="47" spans="1:7" ht="219" customHeight="1">
      <c r="A47" s="37"/>
      <c r="B47" s="29" t="s">
        <v>117</v>
      </c>
      <c r="C47" s="16" t="s">
        <v>100</v>
      </c>
      <c r="D47" s="5">
        <v>0</v>
      </c>
      <c r="E47" s="5">
        <v>0</v>
      </c>
      <c r="F47" s="5">
        <v>0</v>
      </c>
      <c r="G47" s="5">
        <v>0</v>
      </c>
    </row>
    <row r="48" spans="1:7" ht="192.75" customHeight="1">
      <c r="A48" s="37"/>
      <c r="B48" s="29"/>
      <c r="C48" s="16" t="s">
        <v>110</v>
      </c>
      <c r="D48" s="5">
        <f>E48+F48+G48</f>
        <v>1867.8</v>
      </c>
      <c r="E48" s="5">
        <v>0</v>
      </c>
      <c r="F48" s="5">
        <v>0</v>
      </c>
      <c r="G48" s="5">
        <v>1867.8</v>
      </c>
    </row>
    <row r="49" spans="1:7" ht="22.5" customHeight="1">
      <c r="A49" s="37"/>
      <c r="B49" s="42" t="s">
        <v>127</v>
      </c>
      <c r="C49" s="17" t="s">
        <v>56</v>
      </c>
      <c r="D49" s="5">
        <f>E49+F49+G49</f>
        <v>31.2</v>
      </c>
      <c r="E49" s="5">
        <f>E51+E52+E50</f>
        <v>31.2</v>
      </c>
      <c r="F49" s="5">
        <f>F51+F52</f>
        <v>0</v>
      </c>
      <c r="G49" s="5">
        <f>G51+G52</f>
        <v>0</v>
      </c>
    </row>
    <row r="50" spans="1:7" ht="22.5" customHeight="1">
      <c r="A50" s="37"/>
      <c r="B50" s="43"/>
      <c r="C50" s="17" t="s">
        <v>49</v>
      </c>
      <c r="D50" s="5">
        <f>E50+F50+G50</f>
        <v>31.2</v>
      </c>
      <c r="E50" s="5">
        <f>0+31.2</f>
        <v>31.2</v>
      </c>
      <c r="F50" s="5">
        <v>0</v>
      </c>
      <c r="G50" s="5">
        <v>0</v>
      </c>
    </row>
    <row r="51" spans="1:7" ht="22.5" customHeight="1">
      <c r="A51" s="37"/>
      <c r="B51" s="43"/>
      <c r="C51" s="17" t="s">
        <v>100</v>
      </c>
      <c r="D51" s="5">
        <f>E51+F51+G51</f>
        <v>0</v>
      </c>
      <c r="E51" s="5">
        <v>0</v>
      </c>
      <c r="F51" s="5">
        <v>0</v>
      </c>
      <c r="G51" s="5">
        <v>0</v>
      </c>
    </row>
    <row r="52" spans="1:7" ht="22.5" customHeight="1">
      <c r="A52" s="37"/>
      <c r="B52" s="44"/>
      <c r="C52" s="17" t="s">
        <v>110</v>
      </c>
      <c r="D52" s="5">
        <f>SUM(E52:G52)</f>
        <v>0</v>
      </c>
      <c r="E52" s="5">
        <f>0</f>
        <v>0</v>
      </c>
      <c r="F52" s="5">
        <v>0</v>
      </c>
      <c r="G52" s="5">
        <v>0</v>
      </c>
    </row>
    <row r="53" spans="1:7" ht="21" customHeight="1">
      <c r="A53" s="16" t="s">
        <v>109</v>
      </c>
      <c r="B53" s="16" t="s">
        <v>126</v>
      </c>
      <c r="C53" s="17"/>
      <c r="D53" s="5"/>
      <c r="E53" s="5"/>
      <c r="F53" s="5"/>
      <c r="G53" s="5"/>
    </row>
    <row r="54" spans="1:7" ht="21" customHeight="1">
      <c r="A54" s="33" t="s">
        <v>112</v>
      </c>
      <c r="B54" s="33" t="s">
        <v>115</v>
      </c>
      <c r="C54" s="17" t="s">
        <v>56</v>
      </c>
      <c r="D54" s="5">
        <f>E54+F54+G54</f>
        <v>80</v>
      </c>
      <c r="E54" s="5">
        <f>E55+E56</f>
        <v>80</v>
      </c>
      <c r="F54" s="5">
        <f>F55+F56</f>
        <v>0</v>
      </c>
      <c r="G54" s="5">
        <f>G55+G56</f>
        <v>0</v>
      </c>
    </row>
    <row r="55" spans="1:7" ht="21" customHeight="1">
      <c r="A55" s="34"/>
      <c r="B55" s="34"/>
      <c r="C55" s="17" t="s">
        <v>100</v>
      </c>
      <c r="D55" s="5">
        <f>E55+F55+G55</f>
        <v>0</v>
      </c>
      <c r="E55" s="5">
        <v>0</v>
      </c>
      <c r="F55" s="5">
        <v>0</v>
      </c>
      <c r="G55" s="5">
        <v>0</v>
      </c>
    </row>
    <row r="56" spans="1:7" ht="21" customHeight="1">
      <c r="A56" s="35"/>
      <c r="B56" s="35"/>
      <c r="C56" s="17" t="s">
        <v>110</v>
      </c>
      <c r="D56" s="5">
        <f>SUM(E56:G56)</f>
        <v>80</v>
      </c>
      <c r="E56" s="5">
        <f>0+80</f>
        <v>80</v>
      </c>
      <c r="F56" s="5">
        <v>0</v>
      </c>
      <c r="G56" s="5">
        <v>0</v>
      </c>
    </row>
    <row r="57" spans="1:7" ht="19.5" customHeight="1">
      <c r="A57" s="33" t="s">
        <v>113</v>
      </c>
      <c r="B57" s="33" t="s">
        <v>114</v>
      </c>
      <c r="C57" s="17" t="s">
        <v>56</v>
      </c>
      <c r="D57" s="5">
        <f>E57+F57+G57</f>
        <v>6</v>
      </c>
      <c r="E57" s="5">
        <f>E58+E59</f>
        <v>6</v>
      </c>
      <c r="F57" s="5">
        <f>F58+F59</f>
        <v>0</v>
      </c>
      <c r="G57" s="5">
        <f>G58+G59</f>
        <v>0</v>
      </c>
    </row>
    <row r="58" spans="1:7" ht="19.5" customHeight="1">
      <c r="A58" s="34"/>
      <c r="B58" s="34"/>
      <c r="C58" s="17" t="s">
        <v>100</v>
      </c>
      <c r="D58" s="5">
        <f>E58+F58+G58</f>
        <v>0</v>
      </c>
      <c r="E58" s="5">
        <v>0</v>
      </c>
      <c r="F58" s="5">
        <v>0</v>
      </c>
      <c r="G58" s="5">
        <v>0</v>
      </c>
    </row>
    <row r="59" spans="1:7" ht="19.5" customHeight="1">
      <c r="A59" s="35"/>
      <c r="B59" s="35"/>
      <c r="C59" s="17" t="s">
        <v>110</v>
      </c>
      <c r="D59" s="5">
        <f aca="true" t="shared" si="2" ref="D59:D67">SUM(E59:G59)</f>
        <v>6</v>
      </c>
      <c r="E59" s="5">
        <f>0+6</f>
        <v>6</v>
      </c>
      <c r="F59" s="5">
        <v>0</v>
      </c>
      <c r="G59" s="5">
        <v>0</v>
      </c>
    </row>
    <row r="60" spans="1:7" ht="50.25" customHeight="1">
      <c r="A60" s="33" t="s">
        <v>123</v>
      </c>
      <c r="B60" s="33" t="s">
        <v>129</v>
      </c>
      <c r="C60" s="17" t="s">
        <v>56</v>
      </c>
      <c r="D60" s="5">
        <f>E60+F60+G60</f>
        <v>0</v>
      </c>
      <c r="E60" s="5">
        <f>E62+E61</f>
        <v>0</v>
      </c>
      <c r="F60" s="5">
        <f>F62+F61</f>
        <v>0</v>
      </c>
      <c r="G60" s="5">
        <f>G62+G61</f>
        <v>0</v>
      </c>
    </row>
    <row r="61" spans="1:7" ht="50.25" customHeight="1">
      <c r="A61" s="34"/>
      <c r="B61" s="34"/>
      <c r="C61" s="17" t="s">
        <v>49</v>
      </c>
      <c r="D61" s="5">
        <f>E61+F61+G61</f>
        <v>0</v>
      </c>
      <c r="E61" s="5">
        <v>0</v>
      </c>
      <c r="F61" s="5">
        <v>0</v>
      </c>
      <c r="G61" s="5">
        <v>0</v>
      </c>
    </row>
    <row r="62" spans="1:7" ht="50.25" customHeight="1">
      <c r="A62" s="34"/>
      <c r="B62" s="34"/>
      <c r="C62" s="17" t="s">
        <v>100</v>
      </c>
      <c r="D62" s="5">
        <f>E62+F62+G62</f>
        <v>0</v>
      </c>
      <c r="E62" s="5">
        <v>0</v>
      </c>
      <c r="F62" s="5">
        <v>0</v>
      </c>
      <c r="G62" s="5">
        <v>0</v>
      </c>
    </row>
    <row r="63" spans="1:7" ht="15.75" customHeight="1">
      <c r="A63" s="28" t="s">
        <v>4</v>
      </c>
      <c r="B63" s="28" t="s">
        <v>38</v>
      </c>
      <c r="C63" s="17" t="s">
        <v>56</v>
      </c>
      <c r="D63" s="5">
        <f t="shared" si="2"/>
        <v>12000</v>
      </c>
      <c r="E63" s="5">
        <f>E64+E65</f>
        <v>4000</v>
      </c>
      <c r="F63" s="5">
        <f>F64+F65</f>
        <v>4000</v>
      </c>
      <c r="G63" s="5">
        <f>G64+G65</f>
        <v>4000</v>
      </c>
    </row>
    <row r="64" spans="1:7" ht="15.75" customHeight="1">
      <c r="A64" s="28"/>
      <c r="B64" s="28"/>
      <c r="C64" s="17" t="s">
        <v>41</v>
      </c>
      <c r="D64" s="5">
        <f t="shared" si="2"/>
        <v>12000</v>
      </c>
      <c r="E64" s="5">
        <f>E66-E65</f>
        <v>4000</v>
      </c>
      <c r="F64" s="5">
        <f>F66-F65</f>
        <v>4000</v>
      </c>
      <c r="G64" s="5">
        <f>G66-G65</f>
        <v>4000</v>
      </c>
    </row>
    <row r="65" spans="1:7" ht="15.75" customHeight="1">
      <c r="A65" s="28"/>
      <c r="B65" s="28"/>
      <c r="C65" s="17" t="s">
        <v>42</v>
      </c>
      <c r="D65" s="5">
        <f t="shared" si="2"/>
        <v>0</v>
      </c>
      <c r="E65" s="5">
        <v>0</v>
      </c>
      <c r="F65" s="5">
        <v>0</v>
      </c>
      <c r="G65" s="5">
        <v>0</v>
      </c>
    </row>
    <row r="66" spans="1:7" ht="15.75" customHeight="1">
      <c r="A66" s="28"/>
      <c r="B66" s="28"/>
      <c r="C66" s="17" t="s">
        <v>49</v>
      </c>
      <c r="D66" s="5">
        <f t="shared" si="2"/>
        <v>12000</v>
      </c>
      <c r="E66" s="5">
        <f>E72+E69</f>
        <v>4000</v>
      </c>
      <c r="F66" s="5">
        <f>F72+F69</f>
        <v>4000</v>
      </c>
      <c r="G66" s="5">
        <f>G72+G69</f>
        <v>4000</v>
      </c>
    </row>
    <row r="67" spans="1:7" ht="15.75" customHeight="1">
      <c r="A67" s="28"/>
      <c r="B67" s="28"/>
      <c r="C67" s="17" t="s">
        <v>100</v>
      </c>
      <c r="D67" s="5">
        <f t="shared" si="2"/>
        <v>0</v>
      </c>
      <c r="E67" s="5">
        <v>0</v>
      </c>
      <c r="F67" s="5">
        <v>0</v>
      </c>
      <c r="G67" s="5">
        <v>0</v>
      </c>
    </row>
    <row r="68" spans="1:7" ht="15.75" customHeight="1">
      <c r="A68" s="28" t="s">
        <v>21</v>
      </c>
      <c r="B68" s="28" t="s">
        <v>65</v>
      </c>
      <c r="C68" s="17" t="s">
        <v>56</v>
      </c>
      <c r="D68" s="5">
        <f>E68+F68+G68</f>
        <v>9800</v>
      </c>
      <c r="E68" s="5">
        <f>E69+E70</f>
        <v>3000</v>
      </c>
      <c r="F68" s="5">
        <f>F69+F70</f>
        <v>3400</v>
      </c>
      <c r="G68" s="5">
        <f>G69+G70</f>
        <v>3400</v>
      </c>
    </row>
    <row r="69" spans="1:7" ht="15.75" customHeight="1">
      <c r="A69" s="28"/>
      <c r="B69" s="28"/>
      <c r="C69" s="17" t="s">
        <v>49</v>
      </c>
      <c r="D69" s="5">
        <f>SUM(E69:G69)</f>
        <v>9800</v>
      </c>
      <c r="E69" s="5">
        <f>3400-400</f>
        <v>3000</v>
      </c>
      <c r="F69" s="5">
        <v>3400</v>
      </c>
      <c r="G69" s="5">
        <v>3400</v>
      </c>
    </row>
    <row r="70" spans="1:7" ht="15.75" customHeight="1">
      <c r="A70" s="28"/>
      <c r="B70" s="28"/>
      <c r="C70" s="17" t="s">
        <v>100</v>
      </c>
      <c r="D70" s="5">
        <f>SUM(E70:G70)</f>
        <v>0</v>
      </c>
      <c r="E70" s="5">
        <v>0</v>
      </c>
      <c r="F70" s="5">
        <v>0</v>
      </c>
      <c r="G70" s="5">
        <v>0</v>
      </c>
    </row>
    <row r="71" spans="1:7" ht="21" customHeight="1">
      <c r="A71" s="28" t="s">
        <v>22</v>
      </c>
      <c r="B71" s="33" t="s">
        <v>137</v>
      </c>
      <c r="C71" s="17" t="s">
        <v>56</v>
      </c>
      <c r="D71" s="5">
        <f>E71+F71+G71</f>
        <v>2200</v>
      </c>
      <c r="E71" s="5">
        <f>E72+E73</f>
        <v>1000</v>
      </c>
      <c r="F71" s="5">
        <f>F72+F73</f>
        <v>600</v>
      </c>
      <c r="G71" s="5">
        <f>G72+G73</f>
        <v>600</v>
      </c>
    </row>
    <row r="72" spans="1:7" ht="21" customHeight="1">
      <c r="A72" s="28"/>
      <c r="B72" s="34"/>
      <c r="C72" s="17" t="s">
        <v>49</v>
      </c>
      <c r="D72" s="5">
        <f aca="true" t="shared" si="3" ref="D72:D79">SUM(E72:G72)</f>
        <v>2200</v>
      </c>
      <c r="E72" s="5">
        <f>600+400</f>
        <v>1000</v>
      </c>
      <c r="F72" s="5">
        <v>600</v>
      </c>
      <c r="G72" s="5">
        <v>600</v>
      </c>
    </row>
    <row r="73" spans="1:7" ht="21" customHeight="1">
      <c r="A73" s="28"/>
      <c r="B73" s="35"/>
      <c r="C73" s="17" t="s">
        <v>100</v>
      </c>
      <c r="D73" s="5">
        <f t="shared" si="3"/>
        <v>0</v>
      </c>
      <c r="E73" s="5">
        <v>0</v>
      </c>
      <c r="F73" s="5">
        <v>0</v>
      </c>
      <c r="G73" s="5">
        <v>0</v>
      </c>
    </row>
    <row r="74" spans="1:7" ht="16.5" customHeight="1">
      <c r="A74" s="33" t="s">
        <v>45</v>
      </c>
      <c r="B74" s="33" t="s">
        <v>87</v>
      </c>
      <c r="C74" s="1" t="s">
        <v>56</v>
      </c>
      <c r="D74" s="5">
        <f t="shared" si="3"/>
        <v>18570</v>
      </c>
      <c r="E74" s="5">
        <f>E75+E76</f>
        <v>6190</v>
      </c>
      <c r="F74" s="5">
        <f>F75+F76</f>
        <v>6190</v>
      </c>
      <c r="G74" s="5">
        <f>G75+G76</f>
        <v>6190</v>
      </c>
    </row>
    <row r="75" spans="1:7" ht="16.5" customHeight="1">
      <c r="A75" s="34"/>
      <c r="B75" s="34"/>
      <c r="C75" s="1" t="s">
        <v>41</v>
      </c>
      <c r="D75" s="5">
        <f t="shared" si="3"/>
        <v>18570</v>
      </c>
      <c r="E75" s="5">
        <f>E77-E76+E78</f>
        <v>6190</v>
      </c>
      <c r="F75" s="5">
        <f>F77-F76+F78</f>
        <v>6190</v>
      </c>
      <c r="G75" s="5">
        <f>G77-G76+G78</f>
        <v>6190</v>
      </c>
    </row>
    <row r="76" spans="1:7" ht="16.5" customHeight="1">
      <c r="A76" s="34"/>
      <c r="B76" s="34"/>
      <c r="C76" s="1" t="s">
        <v>42</v>
      </c>
      <c r="D76" s="5">
        <f t="shared" si="3"/>
        <v>0</v>
      </c>
      <c r="E76" s="5">
        <f aca="true" t="shared" si="4" ref="E76:G77">E83+E101</f>
        <v>0</v>
      </c>
      <c r="F76" s="5">
        <f t="shared" si="4"/>
        <v>0</v>
      </c>
      <c r="G76" s="5">
        <f t="shared" si="4"/>
        <v>0</v>
      </c>
    </row>
    <row r="77" spans="1:7" ht="28.5" customHeight="1">
      <c r="A77" s="34"/>
      <c r="B77" s="34"/>
      <c r="C77" s="16" t="s">
        <v>48</v>
      </c>
      <c r="D77" s="5">
        <f t="shared" si="3"/>
        <v>18330</v>
      </c>
      <c r="E77" s="5">
        <f t="shared" si="4"/>
        <v>6110</v>
      </c>
      <c r="F77" s="5">
        <f t="shared" si="4"/>
        <v>6110</v>
      </c>
      <c r="G77" s="5">
        <f t="shared" si="4"/>
        <v>6110</v>
      </c>
    </row>
    <row r="78" spans="1:7" ht="16.5" customHeight="1">
      <c r="A78" s="34"/>
      <c r="B78" s="34"/>
      <c r="C78" s="1" t="s">
        <v>98</v>
      </c>
      <c r="D78" s="5">
        <f t="shared" si="3"/>
        <v>240</v>
      </c>
      <c r="E78" s="5">
        <f>E85+E83</f>
        <v>80</v>
      </c>
      <c r="F78" s="5">
        <f>F85+F83</f>
        <v>80</v>
      </c>
      <c r="G78" s="5">
        <f>G85+G83</f>
        <v>80</v>
      </c>
    </row>
    <row r="79" spans="1:7" ht="16.5" customHeight="1">
      <c r="A79" s="35"/>
      <c r="B79" s="35"/>
      <c r="C79" s="1" t="s">
        <v>101</v>
      </c>
      <c r="D79" s="5">
        <f t="shared" si="3"/>
        <v>0</v>
      </c>
      <c r="E79" s="5">
        <v>0</v>
      </c>
      <c r="F79" s="5">
        <v>0</v>
      </c>
      <c r="G79" s="5">
        <v>0</v>
      </c>
    </row>
    <row r="80" spans="1:7" ht="15" customHeight="1">
      <c r="A80" s="15">
        <v>1</v>
      </c>
      <c r="B80" s="15">
        <v>2</v>
      </c>
      <c r="C80" s="15">
        <v>3</v>
      </c>
      <c r="D80" s="19">
        <v>4</v>
      </c>
      <c r="E80" s="19">
        <v>5</v>
      </c>
      <c r="F80" s="19">
        <v>6</v>
      </c>
      <c r="G80" s="19">
        <v>7</v>
      </c>
    </row>
    <row r="81" spans="1:7" ht="17.25" customHeight="1">
      <c r="A81" s="33" t="s">
        <v>5</v>
      </c>
      <c r="B81" s="33" t="s">
        <v>39</v>
      </c>
      <c r="C81" s="1" t="s">
        <v>56</v>
      </c>
      <c r="D81" s="5">
        <f aca="true" t="shared" si="5" ref="D81:D103">SUM(E81:G81)</f>
        <v>240</v>
      </c>
      <c r="E81" s="5">
        <f>E82+E83</f>
        <v>80</v>
      </c>
      <c r="F81" s="5">
        <f>F82+F83</f>
        <v>80</v>
      </c>
      <c r="G81" s="5">
        <f>G82+G83</f>
        <v>80</v>
      </c>
    </row>
    <row r="82" spans="1:7" ht="17.25" customHeight="1">
      <c r="A82" s="34"/>
      <c r="B82" s="34"/>
      <c r="C82" s="1" t="s">
        <v>41</v>
      </c>
      <c r="D82" s="5">
        <f t="shared" si="5"/>
        <v>240</v>
      </c>
      <c r="E82" s="5">
        <f>E84+E85</f>
        <v>80</v>
      </c>
      <c r="F82" s="5">
        <f>F84+F85</f>
        <v>80</v>
      </c>
      <c r="G82" s="5">
        <f>G84+G85</f>
        <v>80</v>
      </c>
    </row>
    <row r="83" spans="1:7" ht="17.25" customHeight="1">
      <c r="A83" s="34"/>
      <c r="B83" s="34"/>
      <c r="C83" s="1" t="s">
        <v>42</v>
      </c>
      <c r="D83" s="5">
        <f t="shared" si="5"/>
        <v>0</v>
      </c>
      <c r="E83" s="5">
        <v>0</v>
      </c>
      <c r="F83" s="5">
        <v>0</v>
      </c>
      <c r="G83" s="5">
        <v>0</v>
      </c>
    </row>
    <row r="84" spans="1:7" ht="17.25" customHeight="1">
      <c r="A84" s="34"/>
      <c r="B84" s="34"/>
      <c r="C84" s="1" t="s">
        <v>49</v>
      </c>
      <c r="D84" s="5">
        <f t="shared" si="5"/>
        <v>0</v>
      </c>
      <c r="E84" s="5">
        <f>E96+E92+E88</f>
        <v>0</v>
      </c>
      <c r="F84" s="5">
        <f>F96+F92+F88</f>
        <v>0</v>
      </c>
      <c r="G84" s="5">
        <f>G96+G92+G88</f>
        <v>0</v>
      </c>
    </row>
    <row r="85" spans="1:7" ht="17.25" customHeight="1">
      <c r="A85" s="34"/>
      <c r="B85" s="34"/>
      <c r="C85" s="1" t="s">
        <v>98</v>
      </c>
      <c r="D85" s="5">
        <f t="shared" si="5"/>
        <v>240</v>
      </c>
      <c r="E85" s="5">
        <f>E89+E93+E97</f>
        <v>80</v>
      </c>
      <c r="F85" s="5">
        <f>F89+F93+F97</f>
        <v>80</v>
      </c>
      <c r="G85" s="5">
        <f>G89+G93+G97</f>
        <v>80</v>
      </c>
    </row>
    <row r="86" spans="1:7" ht="17.25" customHeight="1">
      <c r="A86" s="35"/>
      <c r="B86" s="35"/>
      <c r="C86" s="1" t="s">
        <v>100</v>
      </c>
      <c r="D86" s="5">
        <f>SUM(E86:G86)</f>
        <v>0</v>
      </c>
      <c r="E86" s="5">
        <v>0</v>
      </c>
      <c r="F86" s="5">
        <v>0</v>
      </c>
      <c r="G86" s="5">
        <v>0</v>
      </c>
    </row>
    <row r="87" spans="1:7" ht="17.25" customHeight="1">
      <c r="A87" s="33" t="s">
        <v>24</v>
      </c>
      <c r="B87" s="33" t="s">
        <v>93</v>
      </c>
      <c r="C87" s="1" t="s">
        <v>56</v>
      </c>
      <c r="D87" s="5">
        <f t="shared" si="5"/>
        <v>60</v>
      </c>
      <c r="E87" s="5">
        <f>E88+E89</f>
        <v>20</v>
      </c>
      <c r="F87" s="5">
        <f>F88+F89</f>
        <v>20</v>
      </c>
      <c r="G87" s="5">
        <f>G88+G89</f>
        <v>20</v>
      </c>
    </row>
    <row r="88" spans="1:7" ht="17.25" customHeight="1">
      <c r="A88" s="34"/>
      <c r="B88" s="34"/>
      <c r="C88" s="1" t="s">
        <v>49</v>
      </c>
      <c r="D88" s="5">
        <f t="shared" si="5"/>
        <v>0</v>
      </c>
      <c r="E88" s="5">
        <v>0</v>
      </c>
      <c r="F88" s="5">
        <v>0</v>
      </c>
      <c r="G88" s="5">
        <v>0</v>
      </c>
    </row>
    <row r="89" spans="1:7" ht="17.25" customHeight="1">
      <c r="A89" s="34"/>
      <c r="B89" s="34"/>
      <c r="C89" s="1" t="s">
        <v>98</v>
      </c>
      <c r="D89" s="5">
        <f t="shared" si="5"/>
        <v>60</v>
      </c>
      <c r="E89" s="5">
        <v>20</v>
      </c>
      <c r="F89" s="5">
        <v>20</v>
      </c>
      <c r="G89" s="5">
        <v>20</v>
      </c>
    </row>
    <row r="90" spans="1:7" ht="17.25" customHeight="1">
      <c r="A90" s="35"/>
      <c r="B90" s="35"/>
      <c r="C90" s="1" t="s">
        <v>100</v>
      </c>
      <c r="D90" s="5">
        <f>SUM(E90:G90)</f>
        <v>0</v>
      </c>
      <c r="E90" s="5">
        <v>0</v>
      </c>
      <c r="F90" s="5">
        <v>0</v>
      </c>
      <c r="G90" s="5">
        <v>0</v>
      </c>
    </row>
    <row r="91" spans="1:7" ht="17.25" customHeight="1">
      <c r="A91" s="33" t="s">
        <v>25</v>
      </c>
      <c r="B91" s="33" t="s">
        <v>69</v>
      </c>
      <c r="C91" s="1" t="s">
        <v>56</v>
      </c>
      <c r="D91" s="5">
        <f t="shared" si="5"/>
        <v>150</v>
      </c>
      <c r="E91" s="5">
        <f>E92+E93</f>
        <v>50</v>
      </c>
      <c r="F91" s="5">
        <f>F92+F93</f>
        <v>50</v>
      </c>
      <c r="G91" s="5">
        <f>G92+G93</f>
        <v>50</v>
      </c>
    </row>
    <row r="92" spans="1:7" ht="17.25" customHeight="1">
      <c r="A92" s="34"/>
      <c r="B92" s="34"/>
      <c r="C92" s="1" t="s">
        <v>49</v>
      </c>
      <c r="D92" s="5">
        <f t="shared" si="5"/>
        <v>0</v>
      </c>
      <c r="E92" s="5">
        <v>0</v>
      </c>
      <c r="F92" s="5">
        <v>0</v>
      </c>
      <c r="G92" s="5">
        <v>0</v>
      </c>
    </row>
    <row r="93" spans="1:7" ht="17.25" customHeight="1">
      <c r="A93" s="34"/>
      <c r="B93" s="34"/>
      <c r="C93" s="1" t="s">
        <v>98</v>
      </c>
      <c r="D93" s="5">
        <f t="shared" si="5"/>
        <v>150</v>
      </c>
      <c r="E93" s="5">
        <v>50</v>
      </c>
      <c r="F93" s="5">
        <v>50</v>
      </c>
      <c r="G93" s="5">
        <v>50</v>
      </c>
    </row>
    <row r="94" spans="1:7" ht="17.25" customHeight="1">
      <c r="A94" s="35"/>
      <c r="B94" s="35"/>
      <c r="C94" s="1" t="s">
        <v>100</v>
      </c>
      <c r="D94" s="5">
        <f>SUM(E94:G94)</f>
        <v>0</v>
      </c>
      <c r="E94" s="5">
        <v>0</v>
      </c>
      <c r="F94" s="5">
        <v>0</v>
      </c>
      <c r="G94" s="5">
        <v>0</v>
      </c>
    </row>
    <row r="95" spans="1:7" ht="17.25" customHeight="1">
      <c r="A95" s="33" t="s">
        <v>26</v>
      </c>
      <c r="B95" s="33" t="s">
        <v>68</v>
      </c>
      <c r="C95" s="17" t="s">
        <v>56</v>
      </c>
      <c r="D95" s="5">
        <f t="shared" si="5"/>
        <v>30</v>
      </c>
      <c r="E95" s="5">
        <f>E96+E97</f>
        <v>10</v>
      </c>
      <c r="F95" s="5">
        <f>F96+F97</f>
        <v>10</v>
      </c>
      <c r="G95" s="5">
        <f>G96+G97</f>
        <v>10</v>
      </c>
    </row>
    <row r="96" spans="1:7" ht="17.25" customHeight="1">
      <c r="A96" s="34"/>
      <c r="B96" s="34"/>
      <c r="C96" s="17" t="s">
        <v>49</v>
      </c>
      <c r="D96" s="5">
        <f t="shared" si="5"/>
        <v>0</v>
      </c>
      <c r="E96" s="5">
        <v>0</v>
      </c>
      <c r="F96" s="5">
        <v>0</v>
      </c>
      <c r="G96" s="5">
        <v>0</v>
      </c>
    </row>
    <row r="97" spans="1:7" ht="17.25" customHeight="1">
      <c r="A97" s="34"/>
      <c r="B97" s="34"/>
      <c r="C97" s="17" t="s">
        <v>98</v>
      </c>
      <c r="D97" s="5">
        <f t="shared" si="5"/>
        <v>30</v>
      </c>
      <c r="E97" s="5">
        <v>10</v>
      </c>
      <c r="F97" s="5">
        <v>10</v>
      </c>
      <c r="G97" s="5">
        <v>10</v>
      </c>
    </row>
    <row r="98" spans="1:7" ht="17.25" customHeight="1">
      <c r="A98" s="35"/>
      <c r="B98" s="35"/>
      <c r="C98" s="17" t="s">
        <v>100</v>
      </c>
      <c r="D98" s="5">
        <f>SUM(E98:G98)</f>
        <v>0</v>
      </c>
      <c r="E98" s="5">
        <v>0</v>
      </c>
      <c r="F98" s="5">
        <v>0</v>
      </c>
      <c r="G98" s="5">
        <v>0</v>
      </c>
    </row>
    <row r="99" spans="1:7" ht="17.25" customHeight="1">
      <c r="A99" s="28" t="s">
        <v>6</v>
      </c>
      <c r="B99" s="28" t="s">
        <v>79</v>
      </c>
      <c r="C99" s="17" t="s">
        <v>56</v>
      </c>
      <c r="D99" s="5">
        <f t="shared" si="5"/>
        <v>18330</v>
      </c>
      <c r="E99" s="5">
        <f>E102</f>
        <v>6110</v>
      </c>
      <c r="F99" s="5">
        <f>F102</f>
        <v>6110</v>
      </c>
      <c r="G99" s="5">
        <f>G102</f>
        <v>6110</v>
      </c>
    </row>
    <row r="100" spans="1:7" ht="17.25" customHeight="1">
      <c r="A100" s="28"/>
      <c r="B100" s="28"/>
      <c r="C100" s="17" t="s">
        <v>41</v>
      </c>
      <c r="D100" s="5">
        <f t="shared" si="5"/>
        <v>18330</v>
      </c>
      <c r="E100" s="5">
        <f>E102-E101</f>
        <v>6110</v>
      </c>
      <c r="F100" s="5">
        <f>F102-F101</f>
        <v>6110</v>
      </c>
      <c r="G100" s="5">
        <f>G102-G101</f>
        <v>6110</v>
      </c>
    </row>
    <row r="101" spans="1:7" ht="17.25" customHeight="1">
      <c r="A101" s="28"/>
      <c r="B101" s="28"/>
      <c r="C101" s="17" t="s">
        <v>42</v>
      </c>
      <c r="D101" s="5">
        <f t="shared" si="5"/>
        <v>0</v>
      </c>
      <c r="E101" s="5">
        <v>0</v>
      </c>
      <c r="F101" s="5">
        <v>0</v>
      </c>
      <c r="G101" s="5">
        <v>0</v>
      </c>
    </row>
    <row r="102" spans="1:7" ht="17.25" customHeight="1">
      <c r="A102" s="28"/>
      <c r="B102" s="28"/>
      <c r="C102" s="17" t="s">
        <v>49</v>
      </c>
      <c r="D102" s="5">
        <f>SUM(E102:G102)</f>
        <v>18330</v>
      </c>
      <c r="E102" s="5">
        <f>E105+E108+E111+E115+E118+E121</f>
        <v>6110</v>
      </c>
      <c r="F102" s="5">
        <f>F105+F108+F111+F115+F118+F121</f>
        <v>6110</v>
      </c>
      <c r="G102" s="5">
        <f>G105+G108+G111+G115+G118+G121</f>
        <v>6110</v>
      </c>
    </row>
    <row r="103" spans="1:7" ht="17.25" customHeight="1">
      <c r="A103" s="28"/>
      <c r="B103" s="28"/>
      <c r="C103" s="17" t="s">
        <v>100</v>
      </c>
      <c r="D103" s="5">
        <f t="shared" si="5"/>
        <v>0</v>
      </c>
      <c r="E103" s="5">
        <v>0</v>
      </c>
      <c r="F103" s="5">
        <v>0</v>
      </c>
      <c r="G103" s="5">
        <v>0</v>
      </c>
    </row>
    <row r="104" spans="1:7" ht="17.25" customHeight="1">
      <c r="A104" s="28" t="s">
        <v>27</v>
      </c>
      <c r="B104" s="28" t="s">
        <v>80</v>
      </c>
      <c r="C104" s="17" t="s">
        <v>56</v>
      </c>
      <c r="D104" s="5">
        <f aca="true" t="shared" si="6" ref="D104:D122">SUM(E104:G104)</f>
        <v>2400</v>
      </c>
      <c r="E104" s="5">
        <f>E105</f>
        <v>800</v>
      </c>
      <c r="F104" s="5">
        <f>F105</f>
        <v>800</v>
      </c>
      <c r="G104" s="5">
        <f>G105</f>
        <v>800</v>
      </c>
    </row>
    <row r="105" spans="1:7" ht="17.25" customHeight="1">
      <c r="A105" s="28"/>
      <c r="B105" s="28"/>
      <c r="C105" s="17" t="s">
        <v>49</v>
      </c>
      <c r="D105" s="5">
        <f t="shared" si="6"/>
        <v>2400</v>
      </c>
      <c r="E105" s="5">
        <v>800</v>
      </c>
      <c r="F105" s="5">
        <v>800</v>
      </c>
      <c r="G105" s="5">
        <v>800</v>
      </c>
    </row>
    <row r="106" spans="1:7" ht="17.25" customHeight="1">
      <c r="A106" s="28"/>
      <c r="B106" s="28"/>
      <c r="C106" s="17" t="s">
        <v>100</v>
      </c>
      <c r="D106" s="5">
        <f t="shared" si="6"/>
        <v>0</v>
      </c>
      <c r="E106" s="5">
        <v>0</v>
      </c>
      <c r="F106" s="5">
        <v>0</v>
      </c>
      <c r="G106" s="5">
        <v>0</v>
      </c>
    </row>
    <row r="107" spans="1:7" ht="21" customHeight="1">
      <c r="A107" s="28" t="s">
        <v>28</v>
      </c>
      <c r="B107" s="28" t="s">
        <v>81</v>
      </c>
      <c r="C107" s="17" t="s">
        <v>56</v>
      </c>
      <c r="D107" s="5">
        <f t="shared" si="6"/>
        <v>6900</v>
      </c>
      <c r="E107" s="5">
        <f>E108</f>
        <v>2300</v>
      </c>
      <c r="F107" s="5">
        <f>F108</f>
        <v>2300</v>
      </c>
      <c r="G107" s="5">
        <f>G108</f>
        <v>2300</v>
      </c>
    </row>
    <row r="108" spans="1:7" ht="19.5" customHeight="1">
      <c r="A108" s="28"/>
      <c r="B108" s="28"/>
      <c r="C108" s="17" t="s">
        <v>49</v>
      </c>
      <c r="D108" s="5">
        <f t="shared" si="6"/>
        <v>6900</v>
      </c>
      <c r="E108" s="5">
        <v>2300</v>
      </c>
      <c r="F108" s="5">
        <f>2300-2300+2300</f>
        <v>2300</v>
      </c>
      <c r="G108" s="5">
        <v>2300</v>
      </c>
    </row>
    <row r="109" spans="1:7" ht="21.75" customHeight="1">
      <c r="A109" s="28"/>
      <c r="B109" s="28"/>
      <c r="C109" s="17" t="s">
        <v>100</v>
      </c>
      <c r="D109" s="5">
        <f t="shared" si="6"/>
        <v>0</v>
      </c>
      <c r="E109" s="5">
        <v>0</v>
      </c>
      <c r="F109" s="5">
        <v>0</v>
      </c>
      <c r="G109" s="5">
        <v>0</v>
      </c>
    </row>
    <row r="110" spans="1:7" ht="20.25" customHeight="1">
      <c r="A110" s="28" t="s">
        <v>29</v>
      </c>
      <c r="B110" s="28" t="s">
        <v>46</v>
      </c>
      <c r="C110" s="17" t="s">
        <v>56</v>
      </c>
      <c r="D110" s="5">
        <f t="shared" si="6"/>
        <v>4500</v>
      </c>
      <c r="E110" s="5">
        <f>E111+E112</f>
        <v>1500</v>
      </c>
      <c r="F110" s="5">
        <f>F111+F112</f>
        <v>1500</v>
      </c>
      <c r="G110" s="5">
        <f>G111+G112</f>
        <v>1500</v>
      </c>
    </row>
    <row r="111" spans="1:7" ht="20.25" customHeight="1">
      <c r="A111" s="28"/>
      <c r="B111" s="28"/>
      <c r="C111" s="17" t="s">
        <v>49</v>
      </c>
      <c r="D111" s="5">
        <f t="shared" si="6"/>
        <v>4500</v>
      </c>
      <c r="E111" s="5">
        <v>1500</v>
      </c>
      <c r="F111" s="5">
        <f>1500-1500+1500</f>
        <v>1500</v>
      </c>
      <c r="G111" s="5">
        <v>1500</v>
      </c>
    </row>
    <row r="112" spans="1:7" ht="21" customHeight="1">
      <c r="A112" s="28"/>
      <c r="B112" s="28"/>
      <c r="C112" s="17" t="s">
        <v>100</v>
      </c>
      <c r="D112" s="5">
        <f t="shared" si="6"/>
        <v>0</v>
      </c>
      <c r="E112" s="5">
        <v>0</v>
      </c>
      <c r="F112" s="5">
        <v>0</v>
      </c>
      <c r="G112" s="5">
        <v>0</v>
      </c>
    </row>
    <row r="113" spans="1:7" s="13" customFormat="1" ht="14.25">
      <c r="A113" s="14">
        <v>1</v>
      </c>
      <c r="B113" s="14">
        <v>2</v>
      </c>
      <c r="C113" s="14">
        <v>3</v>
      </c>
      <c r="D113" s="14">
        <v>4</v>
      </c>
      <c r="E113" s="14">
        <v>5</v>
      </c>
      <c r="F113" s="14">
        <v>6</v>
      </c>
      <c r="G113" s="14">
        <v>7</v>
      </c>
    </row>
    <row r="114" spans="1:7" ht="50.25" customHeight="1">
      <c r="A114" s="28" t="s">
        <v>52</v>
      </c>
      <c r="B114" s="28" t="s">
        <v>94</v>
      </c>
      <c r="C114" s="17" t="s">
        <v>56</v>
      </c>
      <c r="D114" s="5">
        <f t="shared" si="6"/>
        <v>1800</v>
      </c>
      <c r="E114" s="5">
        <f>E115</f>
        <v>600</v>
      </c>
      <c r="F114" s="5">
        <f>F115</f>
        <v>600</v>
      </c>
      <c r="G114" s="5">
        <f>G115</f>
        <v>600</v>
      </c>
    </row>
    <row r="115" spans="1:7" ht="50.25" customHeight="1">
      <c r="A115" s="28"/>
      <c r="B115" s="28"/>
      <c r="C115" s="16" t="s">
        <v>49</v>
      </c>
      <c r="D115" s="5">
        <f t="shared" si="6"/>
        <v>1800</v>
      </c>
      <c r="E115" s="5">
        <v>600</v>
      </c>
      <c r="F115" s="5">
        <f>600-600+600</f>
        <v>600</v>
      </c>
      <c r="G115" s="5">
        <v>600</v>
      </c>
    </row>
    <row r="116" spans="1:7" ht="52.5" customHeight="1">
      <c r="A116" s="28"/>
      <c r="B116" s="28"/>
      <c r="C116" s="16" t="s">
        <v>100</v>
      </c>
      <c r="D116" s="5">
        <f t="shared" si="6"/>
        <v>0</v>
      </c>
      <c r="E116" s="5">
        <v>0</v>
      </c>
      <c r="F116" s="5">
        <v>0</v>
      </c>
      <c r="G116" s="5">
        <v>0</v>
      </c>
    </row>
    <row r="117" spans="1:7" ht="78" customHeight="1">
      <c r="A117" s="28" t="s">
        <v>30</v>
      </c>
      <c r="B117" s="28" t="s">
        <v>83</v>
      </c>
      <c r="C117" s="17" t="s">
        <v>56</v>
      </c>
      <c r="D117" s="5">
        <f>E117+F117+G117</f>
        <v>1950</v>
      </c>
      <c r="E117" s="5">
        <f>E118+E119</f>
        <v>650</v>
      </c>
      <c r="F117" s="5">
        <f>F118+F119</f>
        <v>650</v>
      </c>
      <c r="G117" s="5">
        <f>G118+G119</f>
        <v>650</v>
      </c>
    </row>
    <row r="118" spans="1:7" ht="96" customHeight="1">
      <c r="A118" s="28"/>
      <c r="B118" s="28"/>
      <c r="C118" s="17" t="s">
        <v>49</v>
      </c>
      <c r="D118" s="5">
        <f>SUM(E118:G118)</f>
        <v>1950</v>
      </c>
      <c r="E118" s="5">
        <v>650</v>
      </c>
      <c r="F118" s="5">
        <v>650</v>
      </c>
      <c r="G118" s="5">
        <v>650</v>
      </c>
    </row>
    <row r="119" spans="1:7" ht="51.75" customHeight="1">
      <c r="A119" s="28"/>
      <c r="B119" s="28"/>
      <c r="C119" s="17" t="s">
        <v>100</v>
      </c>
      <c r="D119" s="5">
        <f>SUM(E119:G119)</f>
        <v>0</v>
      </c>
      <c r="E119" s="5">
        <v>0</v>
      </c>
      <c r="F119" s="5">
        <v>0</v>
      </c>
      <c r="G119" s="5">
        <v>0</v>
      </c>
    </row>
    <row r="120" spans="1:7" ht="54.75" customHeight="1">
      <c r="A120" s="28" t="s">
        <v>31</v>
      </c>
      <c r="B120" s="28" t="s">
        <v>95</v>
      </c>
      <c r="C120" s="16" t="s">
        <v>56</v>
      </c>
      <c r="D120" s="5">
        <f>E120+F120+G120</f>
        <v>780</v>
      </c>
      <c r="E120" s="5">
        <f>E121+E122</f>
        <v>260</v>
      </c>
      <c r="F120" s="5">
        <f>F121+F122</f>
        <v>260</v>
      </c>
      <c r="G120" s="5">
        <f>G121+G122</f>
        <v>260</v>
      </c>
    </row>
    <row r="121" spans="1:7" ht="54.75" customHeight="1">
      <c r="A121" s="28"/>
      <c r="B121" s="28"/>
      <c r="C121" s="17" t="s">
        <v>49</v>
      </c>
      <c r="D121" s="5">
        <f t="shared" si="6"/>
        <v>780</v>
      </c>
      <c r="E121" s="5">
        <v>260</v>
      </c>
      <c r="F121" s="5">
        <v>260</v>
      </c>
      <c r="G121" s="5">
        <v>260</v>
      </c>
    </row>
    <row r="122" spans="1:7" ht="54.75" customHeight="1">
      <c r="A122" s="28"/>
      <c r="B122" s="28"/>
      <c r="C122" s="17" t="s">
        <v>100</v>
      </c>
      <c r="D122" s="5">
        <f t="shared" si="6"/>
        <v>0</v>
      </c>
      <c r="E122" s="5">
        <v>0</v>
      </c>
      <c r="F122" s="5">
        <v>0</v>
      </c>
      <c r="G122" s="5">
        <v>0</v>
      </c>
    </row>
    <row r="123" spans="1:7" ht="15" customHeight="1">
      <c r="A123" s="14">
        <v>1</v>
      </c>
      <c r="B123" s="14">
        <v>2</v>
      </c>
      <c r="C123" s="14">
        <v>3</v>
      </c>
      <c r="D123" s="14">
        <v>4</v>
      </c>
      <c r="E123" s="14">
        <v>5</v>
      </c>
      <c r="F123" s="14">
        <v>6</v>
      </c>
      <c r="G123" s="14">
        <v>7</v>
      </c>
    </row>
    <row r="124" spans="1:7" ht="15.75" customHeight="1">
      <c r="A124" s="33" t="s">
        <v>44</v>
      </c>
      <c r="B124" s="33" t="s">
        <v>91</v>
      </c>
      <c r="C124" s="1" t="s">
        <v>56</v>
      </c>
      <c r="D124" s="5">
        <f>SUM(E124:G124)</f>
        <v>118410</v>
      </c>
      <c r="E124" s="5">
        <f>E125+E126</f>
        <v>25470</v>
      </c>
      <c r="F124" s="5">
        <f>F125+F126</f>
        <v>46470</v>
      </c>
      <c r="G124" s="5">
        <f>G125+G126</f>
        <v>46470</v>
      </c>
    </row>
    <row r="125" spans="1:7" ht="15.75" customHeight="1">
      <c r="A125" s="34"/>
      <c r="B125" s="34"/>
      <c r="C125" s="1" t="s">
        <v>41</v>
      </c>
      <c r="D125" s="5">
        <f>SUM(E125:G125)</f>
        <v>118410</v>
      </c>
      <c r="E125" s="5">
        <f>E127+E128</f>
        <v>25470</v>
      </c>
      <c r="F125" s="5">
        <f>F127+F128</f>
        <v>46470</v>
      </c>
      <c r="G125" s="5">
        <f>G127+G128</f>
        <v>46470</v>
      </c>
    </row>
    <row r="126" spans="1:7" ht="15.75" customHeight="1">
      <c r="A126" s="34"/>
      <c r="B126" s="34"/>
      <c r="C126" s="1" t="s">
        <v>42</v>
      </c>
      <c r="D126" s="5">
        <f>SUM(E126:G126)</f>
        <v>0</v>
      </c>
      <c r="E126" s="5">
        <v>0</v>
      </c>
      <c r="F126" s="5">
        <v>0</v>
      </c>
      <c r="G126" s="5">
        <v>0</v>
      </c>
    </row>
    <row r="127" spans="1:7" ht="15.75" customHeight="1">
      <c r="A127" s="34"/>
      <c r="B127" s="34"/>
      <c r="C127" s="16" t="s">
        <v>48</v>
      </c>
      <c r="D127" s="5">
        <f aca="true" t="shared" si="7" ref="D127:D150">SUM(E127:G127)</f>
        <v>118080</v>
      </c>
      <c r="E127" s="5">
        <f>E134+E147</f>
        <v>25360</v>
      </c>
      <c r="F127" s="5">
        <f>F134+F147</f>
        <v>46360</v>
      </c>
      <c r="G127" s="5">
        <f>G134+G147</f>
        <v>46360</v>
      </c>
    </row>
    <row r="128" spans="1:7" ht="15.75" customHeight="1">
      <c r="A128" s="34"/>
      <c r="B128" s="34"/>
      <c r="C128" s="16" t="s">
        <v>98</v>
      </c>
      <c r="D128" s="5">
        <f t="shared" si="7"/>
        <v>330</v>
      </c>
      <c r="E128" s="5">
        <f>E148</f>
        <v>110</v>
      </c>
      <c r="F128" s="5">
        <f>F148</f>
        <v>110</v>
      </c>
      <c r="G128" s="5">
        <f>G148</f>
        <v>110</v>
      </c>
    </row>
    <row r="129" spans="1:7" ht="15.75" customHeight="1">
      <c r="A129" s="34"/>
      <c r="B129" s="34"/>
      <c r="C129" s="1" t="s">
        <v>99</v>
      </c>
      <c r="D129" s="5">
        <f t="shared" si="7"/>
        <v>0</v>
      </c>
      <c r="E129" s="5">
        <v>0</v>
      </c>
      <c r="F129" s="5">
        <v>0</v>
      </c>
      <c r="G129" s="5">
        <v>0</v>
      </c>
    </row>
    <row r="130" spans="1:7" ht="15.75" customHeight="1">
      <c r="A130" s="34"/>
      <c r="B130" s="34"/>
      <c r="C130" s="1" t="s">
        <v>100</v>
      </c>
      <c r="D130" s="5">
        <f t="shared" si="7"/>
        <v>0</v>
      </c>
      <c r="E130" s="5">
        <v>0</v>
      </c>
      <c r="F130" s="5">
        <v>0</v>
      </c>
      <c r="G130" s="5">
        <v>0</v>
      </c>
    </row>
    <row r="131" spans="1:7" ht="15.75" customHeight="1">
      <c r="A131" s="33" t="s">
        <v>32</v>
      </c>
      <c r="B131" s="33" t="s">
        <v>73</v>
      </c>
      <c r="C131" s="17" t="s">
        <v>56</v>
      </c>
      <c r="D131" s="5">
        <f t="shared" si="7"/>
        <v>51348.4</v>
      </c>
      <c r="E131" s="5">
        <f>E132+E133</f>
        <v>3122.4</v>
      </c>
      <c r="F131" s="5">
        <f>F132+F133</f>
        <v>24126</v>
      </c>
      <c r="G131" s="5">
        <f>G132+G133</f>
        <v>24100</v>
      </c>
    </row>
    <row r="132" spans="1:7" ht="15.75" customHeight="1">
      <c r="A132" s="34"/>
      <c r="B132" s="34"/>
      <c r="C132" s="17" t="s">
        <v>41</v>
      </c>
      <c r="D132" s="5">
        <f>SUM(E132:G132)</f>
        <v>51348.4</v>
      </c>
      <c r="E132" s="5">
        <f>E134</f>
        <v>3122.4</v>
      </c>
      <c r="F132" s="5">
        <f>F134</f>
        <v>24126</v>
      </c>
      <c r="G132" s="5">
        <f>G134</f>
        <v>24100</v>
      </c>
    </row>
    <row r="133" spans="1:7" ht="15.75" customHeight="1">
      <c r="A133" s="34"/>
      <c r="B133" s="34"/>
      <c r="C133" s="17" t="s">
        <v>42</v>
      </c>
      <c r="D133" s="5">
        <f>SUM(E133:G133)</f>
        <v>0</v>
      </c>
      <c r="E133" s="5">
        <v>0</v>
      </c>
      <c r="F133" s="5">
        <v>0</v>
      </c>
      <c r="G133" s="5">
        <v>0</v>
      </c>
    </row>
    <row r="134" spans="1:7" ht="15.75" customHeight="1">
      <c r="A134" s="34"/>
      <c r="B134" s="34"/>
      <c r="C134" s="17" t="s">
        <v>49</v>
      </c>
      <c r="D134" s="5">
        <f t="shared" si="7"/>
        <v>51348.4</v>
      </c>
      <c r="E134" s="5">
        <f>E138+E141</f>
        <v>3122.4</v>
      </c>
      <c r="F134" s="5">
        <f>F138+F141</f>
        <v>24126</v>
      </c>
      <c r="G134" s="5">
        <f>G138+G141</f>
        <v>24100</v>
      </c>
    </row>
    <row r="135" spans="1:7" ht="15.75" customHeight="1">
      <c r="A135" s="34"/>
      <c r="B135" s="34"/>
      <c r="C135" s="17" t="s">
        <v>99</v>
      </c>
      <c r="D135" s="5">
        <f t="shared" si="7"/>
        <v>0</v>
      </c>
      <c r="E135" s="5">
        <v>0</v>
      </c>
      <c r="F135" s="5">
        <v>0</v>
      </c>
      <c r="G135" s="5">
        <v>0</v>
      </c>
    </row>
    <row r="136" spans="1:7" ht="15.75" customHeight="1">
      <c r="A136" s="35"/>
      <c r="B136" s="35"/>
      <c r="C136" s="17" t="s">
        <v>100</v>
      </c>
      <c r="D136" s="5">
        <f t="shared" si="7"/>
        <v>0</v>
      </c>
      <c r="E136" s="5">
        <v>0</v>
      </c>
      <c r="F136" s="5">
        <v>0</v>
      </c>
      <c r="G136" s="5">
        <v>0</v>
      </c>
    </row>
    <row r="137" spans="1:7" ht="20.25" customHeight="1">
      <c r="A137" s="28" t="s">
        <v>33</v>
      </c>
      <c r="B137" s="28" t="s">
        <v>72</v>
      </c>
      <c r="C137" s="17" t="s">
        <v>56</v>
      </c>
      <c r="D137" s="5">
        <f t="shared" si="7"/>
        <v>51000</v>
      </c>
      <c r="E137" s="5">
        <f>E138+E139</f>
        <v>3000</v>
      </c>
      <c r="F137" s="5">
        <f>F138+F139</f>
        <v>24000</v>
      </c>
      <c r="G137" s="5">
        <f>G138+G139</f>
        <v>24000</v>
      </c>
    </row>
    <row r="138" spans="1:7" ht="20.25" customHeight="1">
      <c r="A138" s="28"/>
      <c r="B138" s="28"/>
      <c r="C138" s="17" t="s">
        <v>49</v>
      </c>
      <c r="D138" s="5">
        <f t="shared" si="7"/>
        <v>51000</v>
      </c>
      <c r="E138" s="5">
        <f>24000-24000+3000</f>
        <v>3000</v>
      </c>
      <c r="F138" s="5">
        <v>24000</v>
      </c>
      <c r="G138" s="5">
        <v>24000</v>
      </c>
    </row>
    <row r="139" spans="1:7" ht="20.25" customHeight="1">
      <c r="A139" s="28"/>
      <c r="B139" s="28"/>
      <c r="C139" s="17" t="s">
        <v>99</v>
      </c>
      <c r="D139" s="5">
        <f t="shared" si="7"/>
        <v>0</v>
      </c>
      <c r="E139" s="5">
        <v>0</v>
      </c>
      <c r="F139" s="5">
        <v>0</v>
      </c>
      <c r="G139" s="5">
        <f>0</f>
        <v>0</v>
      </c>
    </row>
    <row r="140" spans="1:7" ht="20.25" customHeight="1">
      <c r="A140" s="33" t="s">
        <v>70</v>
      </c>
      <c r="B140" s="33" t="s">
        <v>71</v>
      </c>
      <c r="C140" s="17" t="s">
        <v>56</v>
      </c>
      <c r="D140" s="5">
        <f>SUM(E140:G140)</f>
        <v>348.4</v>
      </c>
      <c r="E140" s="5">
        <f>E141+E142</f>
        <v>122.4</v>
      </c>
      <c r="F140" s="5">
        <f>F141+F142</f>
        <v>126</v>
      </c>
      <c r="G140" s="5">
        <f>G141+G142</f>
        <v>100</v>
      </c>
    </row>
    <row r="141" spans="1:7" ht="20.25" customHeight="1">
      <c r="A141" s="34"/>
      <c r="B141" s="34"/>
      <c r="C141" s="17" t="s">
        <v>49</v>
      </c>
      <c r="D141" s="5">
        <f>SUM(E141:G141)</f>
        <v>348.4</v>
      </c>
      <c r="E141" s="5">
        <f>100+22.4</f>
        <v>122.4</v>
      </c>
      <c r="F141" s="5">
        <f>100+26</f>
        <v>126</v>
      </c>
      <c r="G141" s="5">
        <v>100</v>
      </c>
    </row>
    <row r="142" spans="1:7" ht="20.25" customHeight="1">
      <c r="A142" s="34"/>
      <c r="B142" s="34"/>
      <c r="C142" s="17" t="s">
        <v>99</v>
      </c>
      <c r="D142" s="5">
        <f>SUM(E142:G142)</f>
        <v>0</v>
      </c>
      <c r="E142" s="5">
        <v>0</v>
      </c>
      <c r="F142" s="5">
        <v>0</v>
      </c>
      <c r="G142" s="5">
        <f>0</f>
        <v>0</v>
      </c>
    </row>
    <row r="143" spans="1:7" ht="20.25" customHeight="1">
      <c r="A143" s="35"/>
      <c r="B143" s="35"/>
      <c r="C143" s="17" t="s">
        <v>100</v>
      </c>
      <c r="D143" s="5">
        <f>SUM(E143:G143)</f>
        <v>0</v>
      </c>
      <c r="E143" s="5">
        <v>0</v>
      </c>
      <c r="F143" s="5">
        <v>0</v>
      </c>
      <c r="G143" s="5">
        <v>0</v>
      </c>
    </row>
    <row r="144" spans="1:7" ht="15" customHeight="1">
      <c r="A144" s="33" t="s">
        <v>7</v>
      </c>
      <c r="B144" s="33" t="s">
        <v>8</v>
      </c>
      <c r="C144" s="1" t="s">
        <v>56</v>
      </c>
      <c r="D144" s="5">
        <f t="shared" si="7"/>
        <v>67061.6</v>
      </c>
      <c r="E144" s="5">
        <f>E145+E146</f>
        <v>22347.6</v>
      </c>
      <c r="F144" s="5">
        <f>F145+F146</f>
        <v>22344</v>
      </c>
      <c r="G144" s="5">
        <f>G145+G146</f>
        <v>22370</v>
      </c>
    </row>
    <row r="145" spans="1:7" ht="15" customHeight="1">
      <c r="A145" s="34"/>
      <c r="B145" s="34"/>
      <c r="C145" s="1" t="s">
        <v>41</v>
      </c>
      <c r="D145" s="5">
        <f>SUM(E145:G145)</f>
        <v>67061.6</v>
      </c>
      <c r="E145" s="5">
        <f>E147+E149+E150+E148</f>
        <v>22347.6</v>
      </c>
      <c r="F145" s="5">
        <f>F147+F149+F150+F148</f>
        <v>22344</v>
      </c>
      <c r="G145" s="5">
        <f>G147+G149+G150+G148</f>
        <v>22370</v>
      </c>
    </row>
    <row r="146" spans="1:7" ht="15" customHeight="1">
      <c r="A146" s="34"/>
      <c r="B146" s="34"/>
      <c r="C146" s="1" t="s">
        <v>42</v>
      </c>
      <c r="D146" s="5">
        <f>SUM(E146:G146)</f>
        <v>0</v>
      </c>
      <c r="E146" s="5">
        <v>0</v>
      </c>
      <c r="F146" s="5">
        <v>0</v>
      </c>
      <c r="G146" s="5">
        <v>0</v>
      </c>
    </row>
    <row r="147" spans="1:7" ht="15" customHeight="1">
      <c r="A147" s="34"/>
      <c r="B147" s="34"/>
      <c r="C147" s="1" t="s">
        <v>49</v>
      </c>
      <c r="D147" s="5">
        <f t="shared" si="7"/>
        <v>66731.6</v>
      </c>
      <c r="E147" s="5">
        <f>E152+E157+E161+E165</f>
        <v>22237.6</v>
      </c>
      <c r="F147" s="5">
        <f>F152+F157+F161+F165</f>
        <v>22234</v>
      </c>
      <c r="G147" s="5">
        <f>G152+G157+G161+G165</f>
        <v>22260</v>
      </c>
    </row>
    <row r="148" spans="1:7" ht="15" customHeight="1">
      <c r="A148" s="34"/>
      <c r="B148" s="34"/>
      <c r="C148" s="1" t="s">
        <v>98</v>
      </c>
      <c r="D148" s="5">
        <f t="shared" si="7"/>
        <v>330</v>
      </c>
      <c r="E148" s="5">
        <f>E166</f>
        <v>110</v>
      </c>
      <c r="F148" s="5">
        <f>F166</f>
        <v>110</v>
      </c>
      <c r="G148" s="5">
        <f>G166</f>
        <v>110</v>
      </c>
    </row>
    <row r="149" spans="1:7" ht="15" customHeight="1">
      <c r="A149" s="34"/>
      <c r="B149" s="34"/>
      <c r="C149" s="1" t="s">
        <v>99</v>
      </c>
      <c r="D149" s="5">
        <f t="shared" si="7"/>
        <v>0</v>
      </c>
      <c r="E149" s="5">
        <v>0</v>
      </c>
      <c r="F149" s="5">
        <v>0</v>
      </c>
      <c r="G149" s="5">
        <v>0</v>
      </c>
    </row>
    <row r="150" spans="1:7" ht="15" customHeight="1">
      <c r="A150" s="34"/>
      <c r="B150" s="34"/>
      <c r="C150" s="1" t="s">
        <v>100</v>
      </c>
      <c r="D150" s="5">
        <f t="shared" si="7"/>
        <v>0</v>
      </c>
      <c r="E150" s="5">
        <v>0</v>
      </c>
      <c r="F150" s="5">
        <v>0</v>
      </c>
      <c r="G150" s="5">
        <v>0</v>
      </c>
    </row>
    <row r="151" spans="1:7" ht="40.5" customHeight="1">
      <c r="A151" s="28" t="s">
        <v>34</v>
      </c>
      <c r="B151" s="28" t="s">
        <v>78</v>
      </c>
      <c r="C151" s="17" t="s">
        <v>56</v>
      </c>
      <c r="D151" s="5">
        <f aca="true" t="shared" si="8" ref="D151:D159">SUM(E151:G151)</f>
        <v>3551.6</v>
      </c>
      <c r="E151" s="5">
        <f>E152+E153+E154</f>
        <v>1177.6</v>
      </c>
      <c r="F151" s="5">
        <f>F152+F153+F154</f>
        <v>1174</v>
      </c>
      <c r="G151" s="5">
        <f>G152+G153+G154</f>
        <v>1200</v>
      </c>
    </row>
    <row r="152" spans="1:7" ht="40.5" customHeight="1">
      <c r="A152" s="28"/>
      <c r="B152" s="28"/>
      <c r="C152" s="16" t="s">
        <v>49</v>
      </c>
      <c r="D152" s="5">
        <f t="shared" si="8"/>
        <v>3551.6</v>
      </c>
      <c r="E152" s="5">
        <f>1200-22.4</f>
        <v>1177.6</v>
      </c>
      <c r="F152" s="5">
        <f>1200-26</f>
        <v>1174</v>
      </c>
      <c r="G152" s="5">
        <f>500+100+600</f>
        <v>1200</v>
      </c>
    </row>
    <row r="153" spans="1:7" ht="40.5" customHeight="1">
      <c r="A153" s="28"/>
      <c r="B153" s="28"/>
      <c r="C153" s="16" t="s">
        <v>99</v>
      </c>
      <c r="D153" s="5">
        <v>0</v>
      </c>
      <c r="E153" s="5">
        <v>0</v>
      </c>
      <c r="F153" s="5">
        <v>0</v>
      </c>
      <c r="G153" s="5">
        <v>0</v>
      </c>
    </row>
    <row r="154" spans="1:7" ht="38.25" customHeight="1">
      <c r="A154" s="28"/>
      <c r="B154" s="28"/>
      <c r="C154" s="16" t="s">
        <v>100</v>
      </c>
      <c r="D154" s="5">
        <f t="shared" si="8"/>
        <v>0</v>
      </c>
      <c r="E154" s="5">
        <v>0</v>
      </c>
      <c r="F154" s="5">
        <v>0</v>
      </c>
      <c r="G154" s="5">
        <v>0</v>
      </c>
    </row>
    <row r="155" spans="1:7" ht="15" customHeight="1">
      <c r="A155" s="15">
        <v>1</v>
      </c>
      <c r="B155" s="15">
        <v>2</v>
      </c>
      <c r="C155" s="14">
        <v>3</v>
      </c>
      <c r="D155" s="19">
        <v>4</v>
      </c>
      <c r="E155" s="19">
        <v>5</v>
      </c>
      <c r="F155" s="19">
        <v>6</v>
      </c>
      <c r="G155" s="19">
        <v>7</v>
      </c>
    </row>
    <row r="156" spans="1:7" ht="36" customHeight="1">
      <c r="A156" s="33" t="s">
        <v>66</v>
      </c>
      <c r="B156" s="33" t="s">
        <v>77</v>
      </c>
      <c r="C156" s="16" t="s">
        <v>56</v>
      </c>
      <c r="D156" s="5">
        <f t="shared" si="8"/>
        <v>60000</v>
      </c>
      <c r="E156" s="5">
        <f>E157+E158+E159</f>
        <v>20000</v>
      </c>
      <c r="F156" s="5">
        <f>F157+F158+F159</f>
        <v>20000</v>
      </c>
      <c r="G156" s="5">
        <f>G157+G158+G159</f>
        <v>20000</v>
      </c>
    </row>
    <row r="157" spans="1:7" ht="36" customHeight="1">
      <c r="A157" s="34"/>
      <c r="B157" s="34"/>
      <c r="C157" s="16" t="s">
        <v>49</v>
      </c>
      <c r="D157" s="5">
        <f t="shared" si="8"/>
        <v>60000</v>
      </c>
      <c r="E157" s="5">
        <v>20000</v>
      </c>
      <c r="F157" s="5">
        <v>20000</v>
      </c>
      <c r="G157" s="5">
        <v>20000</v>
      </c>
    </row>
    <row r="158" spans="1:7" ht="36" customHeight="1">
      <c r="A158" s="34"/>
      <c r="B158" s="34"/>
      <c r="C158" s="16" t="s">
        <v>99</v>
      </c>
      <c r="D158" s="5">
        <f t="shared" si="8"/>
        <v>0</v>
      </c>
      <c r="E158" s="5">
        <v>0</v>
      </c>
      <c r="F158" s="5">
        <v>0</v>
      </c>
      <c r="G158" s="5">
        <v>0</v>
      </c>
    </row>
    <row r="159" spans="1:7" ht="36" customHeight="1">
      <c r="A159" s="34"/>
      <c r="B159" s="34"/>
      <c r="C159" s="16" t="s">
        <v>100</v>
      </c>
      <c r="D159" s="5">
        <f t="shared" si="8"/>
        <v>0</v>
      </c>
      <c r="E159" s="5">
        <v>0</v>
      </c>
      <c r="F159" s="5">
        <v>0</v>
      </c>
      <c r="G159" s="5">
        <v>0</v>
      </c>
    </row>
    <row r="160" spans="1:7" ht="22.5" customHeight="1">
      <c r="A160" s="28" t="s">
        <v>67</v>
      </c>
      <c r="B160" s="28" t="s">
        <v>60</v>
      </c>
      <c r="C160" s="16" t="s">
        <v>56</v>
      </c>
      <c r="D160" s="5">
        <f aca="true" t="shared" si="9" ref="D160:D168">SUM(E160:G160)</f>
        <v>3180</v>
      </c>
      <c r="E160" s="5">
        <f>E161+E162+E163</f>
        <v>1060</v>
      </c>
      <c r="F160" s="5">
        <f>F161+F162+F163</f>
        <v>1060</v>
      </c>
      <c r="G160" s="5">
        <f>G161+G162+G163</f>
        <v>1060</v>
      </c>
    </row>
    <row r="161" spans="1:7" ht="22.5" customHeight="1">
      <c r="A161" s="28"/>
      <c r="B161" s="28"/>
      <c r="C161" s="16" t="s">
        <v>49</v>
      </c>
      <c r="D161" s="5">
        <f t="shared" si="9"/>
        <v>3180</v>
      </c>
      <c r="E161" s="5">
        <v>1060</v>
      </c>
      <c r="F161" s="5">
        <v>1060</v>
      </c>
      <c r="G161" s="5">
        <v>1060</v>
      </c>
    </row>
    <row r="162" spans="1:7" ht="22.5" customHeight="1">
      <c r="A162" s="28"/>
      <c r="B162" s="28"/>
      <c r="C162" s="16" t="s">
        <v>99</v>
      </c>
      <c r="D162" s="5">
        <f t="shared" si="9"/>
        <v>0</v>
      </c>
      <c r="E162" s="5">
        <v>0</v>
      </c>
      <c r="F162" s="5">
        <v>0</v>
      </c>
      <c r="G162" s="5">
        <v>0</v>
      </c>
    </row>
    <row r="163" spans="1:7" ht="22.5" customHeight="1">
      <c r="A163" s="28"/>
      <c r="B163" s="28"/>
      <c r="C163" s="16" t="s">
        <v>102</v>
      </c>
      <c r="D163" s="5">
        <f t="shared" si="9"/>
        <v>0</v>
      </c>
      <c r="E163" s="5">
        <v>0</v>
      </c>
      <c r="F163" s="5">
        <v>0</v>
      </c>
      <c r="G163" s="5">
        <v>0</v>
      </c>
    </row>
    <row r="164" spans="1:7" ht="21" customHeight="1">
      <c r="A164" s="28" t="s">
        <v>74</v>
      </c>
      <c r="B164" s="28" t="s">
        <v>75</v>
      </c>
      <c r="C164" s="16" t="s">
        <v>56</v>
      </c>
      <c r="D164" s="5">
        <f t="shared" si="9"/>
        <v>330</v>
      </c>
      <c r="E164" s="5">
        <f>E165+E167+E168+E166</f>
        <v>110</v>
      </c>
      <c r="F164" s="5">
        <f>F165+F167+F168+F166</f>
        <v>110</v>
      </c>
      <c r="G164" s="5">
        <f>G165+G167+G168+G166</f>
        <v>110</v>
      </c>
    </row>
    <row r="165" spans="1:8" ht="21" customHeight="1">
      <c r="A165" s="28"/>
      <c r="B165" s="28"/>
      <c r="C165" s="16" t="s">
        <v>49</v>
      </c>
      <c r="D165" s="5">
        <f t="shared" si="9"/>
        <v>0</v>
      </c>
      <c r="E165" s="5">
        <v>0</v>
      </c>
      <c r="F165" s="5">
        <v>0</v>
      </c>
      <c r="G165" s="5">
        <v>0</v>
      </c>
      <c r="H165" s="18"/>
    </row>
    <row r="166" spans="1:8" ht="21" customHeight="1">
      <c r="A166" s="28"/>
      <c r="B166" s="28"/>
      <c r="C166" s="16" t="s">
        <v>98</v>
      </c>
      <c r="D166" s="5">
        <f t="shared" si="9"/>
        <v>330</v>
      </c>
      <c r="E166" s="5">
        <v>110</v>
      </c>
      <c r="F166" s="5">
        <v>110</v>
      </c>
      <c r="G166" s="5">
        <v>110</v>
      </c>
      <c r="H166" s="18"/>
    </row>
    <row r="167" spans="1:7" ht="21" customHeight="1">
      <c r="A167" s="28"/>
      <c r="B167" s="28"/>
      <c r="C167" s="16" t="s">
        <v>99</v>
      </c>
      <c r="D167" s="5">
        <f t="shared" si="9"/>
        <v>0</v>
      </c>
      <c r="E167" s="5">
        <v>0</v>
      </c>
      <c r="F167" s="5">
        <v>0</v>
      </c>
      <c r="G167" s="5">
        <v>0</v>
      </c>
    </row>
    <row r="168" spans="1:7" ht="21" customHeight="1">
      <c r="A168" s="28"/>
      <c r="B168" s="28"/>
      <c r="C168" s="16" t="s">
        <v>100</v>
      </c>
      <c r="D168" s="5">
        <f t="shared" si="9"/>
        <v>0</v>
      </c>
      <c r="E168" s="5">
        <v>0</v>
      </c>
      <c r="F168" s="5">
        <v>0</v>
      </c>
      <c r="G168" s="5">
        <v>0</v>
      </c>
    </row>
    <row r="169" spans="1:7" ht="42.75" customHeight="1">
      <c r="A169" s="36"/>
      <c r="B169" s="36"/>
      <c r="C169" s="36"/>
      <c r="D169" s="36"/>
      <c r="E169" s="36"/>
      <c r="F169" s="36"/>
      <c r="G169" s="36"/>
    </row>
    <row r="172" ht="14.25">
      <c r="B172" s="24"/>
    </row>
    <row r="174" ht="14.25">
      <c r="B174" s="25"/>
    </row>
    <row r="175" ht="14.25">
      <c r="B175" s="4"/>
    </row>
    <row r="176" ht="14.25">
      <c r="B176" s="4"/>
    </row>
    <row r="177" ht="14.25">
      <c r="B177" s="25"/>
    </row>
    <row r="180" ht="14.25">
      <c r="B180" s="24"/>
    </row>
  </sheetData>
  <sheetProtection/>
  <mergeCells count="79">
    <mergeCell ref="A71:A73"/>
    <mergeCell ref="B110:B112"/>
    <mergeCell ref="B91:B94"/>
    <mergeCell ref="B60:B62"/>
    <mergeCell ref="A47:A52"/>
    <mergeCell ref="A114:A116"/>
    <mergeCell ref="A74:A79"/>
    <mergeCell ref="A87:A90"/>
    <mergeCell ref="B95:B98"/>
    <mergeCell ref="B74:B79"/>
    <mergeCell ref="B124:B130"/>
    <mergeCell ref="B81:B86"/>
    <mergeCell ref="A110:A112"/>
    <mergeCell ref="A117:A119"/>
    <mergeCell ref="A104:A106"/>
    <mergeCell ref="B87:B90"/>
    <mergeCell ref="A99:A103"/>
    <mergeCell ref="A91:A94"/>
    <mergeCell ref="A81:A86"/>
    <mergeCell ref="A169:G169"/>
    <mergeCell ref="A164:A168"/>
    <mergeCell ref="B164:B168"/>
    <mergeCell ref="B156:B159"/>
    <mergeCell ref="A156:A159"/>
    <mergeCell ref="B144:B150"/>
    <mergeCell ref="B160:B163"/>
    <mergeCell ref="A160:A163"/>
    <mergeCell ref="B151:B154"/>
    <mergeCell ref="A144:A150"/>
    <mergeCell ref="B8:B16"/>
    <mergeCell ref="A8:A16"/>
    <mergeCell ref="B54:B56"/>
    <mergeCell ref="A57:A59"/>
    <mergeCell ref="B57:B59"/>
    <mergeCell ref="B23:B28"/>
    <mergeCell ref="B40:B42"/>
    <mergeCell ref="B49:B52"/>
    <mergeCell ref="A54:A56"/>
    <mergeCell ref="A36:A43"/>
    <mergeCell ref="B71:B73"/>
    <mergeCell ref="B117:B119"/>
    <mergeCell ref="A29:A31"/>
    <mergeCell ref="A107:A109"/>
    <mergeCell ref="B68:B70"/>
    <mergeCell ref="A95:A98"/>
    <mergeCell ref="A60:A62"/>
    <mergeCell ref="B114:B116"/>
    <mergeCell ref="B107:B109"/>
    <mergeCell ref="A45:A46"/>
    <mergeCell ref="A151:A154"/>
    <mergeCell ref="B137:B139"/>
    <mergeCell ref="B120:B122"/>
    <mergeCell ref="A137:A139"/>
    <mergeCell ref="B131:B136"/>
    <mergeCell ref="A131:A136"/>
    <mergeCell ref="B140:B143"/>
    <mergeCell ref="A140:A143"/>
    <mergeCell ref="A124:A130"/>
    <mergeCell ref="A120:A122"/>
    <mergeCell ref="D1:G1"/>
    <mergeCell ref="A3:G3"/>
    <mergeCell ref="A5:A6"/>
    <mergeCell ref="B5:B6"/>
    <mergeCell ref="C5:C6"/>
    <mergeCell ref="B29:B31"/>
    <mergeCell ref="B17:B22"/>
    <mergeCell ref="A17:A22"/>
    <mergeCell ref="A23:A28"/>
    <mergeCell ref="D5:G5"/>
    <mergeCell ref="A33:A35"/>
    <mergeCell ref="B33:B35"/>
    <mergeCell ref="B104:B106"/>
    <mergeCell ref="B36:B39"/>
    <mergeCell ref="B45:B46"/>
    <mergeCell ref="B47:B48"/>
    <mergeCell ref="A63:A67"/>
    <mergeCell ref="B63:B67"/>
    <mergeCell ref="B99:B103"/>
    <mergeCell ref="A68:A70"/>
  </mergeCells>
  <printOptions horizontalCentered="1"/>
  <pageMargins left="0.7874015748031497" right="0.7874015748031497" top="1.1811023622047245" bottom="0.5905511811023623" header="0.31496062992125984" footer="0.31496062992125984"/>
  <pageSetup fitToHeight="20" horizontalDpi="600" verticalDpi="600" orientation="landscape" paperSize="9" scale="63" r:id="rId1"/>
  <rowBreaks count="9" manualBreakCount="9">
    <brk id="31" max="6" man="1"/>
    <brk id="43" max="6" man="1"/>
    <brk id="44" max="6" man="1"/>
    <brk id="46" max="6" man="1"/>
    <brk id="52" max="6" man="1"/>
    <brk id="79" max="6" man="1"/>
    <brk id="112" max="6" man="1"/>
    <brk id="122" max="6" man="1"/>
    <brk id="1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4"/>
  <sheetViews>
    <sheetView tabSelected="1" view="pageBreakPreview" zoomScale="80" zoomScaleNormal="90" zoomScaleSheetLayoutView="80" zoomScalePageLayoutView="0" workbookViewId="0" topLeftCell="A255">
      <selection activeCell="A1" sqref="A1:IV16384"/>
    </sheetView>
  </sheetViews>
  <sheetFormatPr defaultColWidth="9.140625" defaultRowHeight="15"/>
  <cols>
    <col min="1" max="1" width="35.140625" style="6" customWidth="1"/>
    <col min="2" max="2" width="58.28125" style="6" customWidth="1"/>
    <col min="3" max="3" width="45.28125" style="6" customWidth="1"/>
    <col min="4" max="7" width="11.7109375" style="6" customWidth="1"/>
    <col min="8" max="8" width="12.00390625" style="8" customWidth="1"/>
    <col min="9" max="9" width="11.8515625" style="8" customWidth="1"/>
    <col min="10" max="10" width="9.7109375" style="4" bestFit="1" customWidth="1"/>
    <col min="11" max="29" width="8.8515625" style="4" customWidth="1"/>
    <col min="30" max="16384" width="9.140625" style="4" customWidth="1"/>
  </cols>
  <sheetData>
    <row r="1" spans="1:7" ht="120" customHeight="1">
      <c r="A1" s="20"/>
      <c r="B1" s="21"/>
      <c r="C1" s="20"/>
      <c r="D1" s="30" t="s">
        <v>103</v>
      </c>
      <c r="E1" s="30"/>
      <c r="F1" s="30"/>
      <c r="G1" s="30"/>
    </row>
    <row r="2" spans="1:7" ht="39.75" customHeight="1">
      <c r="A2" s="38" t="s">
        <v>17</v>
      </c>
      <c r="B2" s="38"/>
      <c r="C2" s="38"/>
      <c r="D2" s="38"/>
      <c r="E2" s="38"/>
      <c r="F2" s="38"/>
      <c r="G2" s="38"/>
    </row>
    <row r="3" spans="5:7" ht="14.25">
      <c r="E3" s="39"/>
      <c r="F3" s="39"/>
      <c r="G3" s="39"/>
    </row>
    <row r="4" spans="1:8" ht="24" customHeight="1">
      <c r="A4" s="32" t="s">
        <v>0</v>
      </c>
      <c r="B4" s="32" t="s">
        <v>53</v>
      </c>
      <c r="C4" s="32" t="s">
        <v>9</v>
      </c>
      <c r="D4" s="32" t="s">
        <v>54</v>
      </c>
      <c r="E4" s="32"/>
      <c r="F4" s="32"/>
      <c r="G4" s="32"/>
      <c r="H4" s="9"/>
    </row>
    <row r="5" spans="1:9" ht="26.25" customHeight="1">
      <c r="A5" s="32"/>
      <c r="B5" s="32"/>
      <c r="C5" s="32"/>
      <c r="D5" s="14" t="s">
        <v>1</v>
      </c>
      <c r="E5" s="14" t="s">
        <v>62</v>
      </c>
      <c r="F5" s="14" t="s">
        <v>63</v>
      </c>
      <c r="G5" s="14" t="s">
        <v>64</v>
      </c>
      <c r="H5" s="10"/>
      <c r="I5" s="11"/>
    </row>
    <row r="6" spans="1:8" ht="14.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9"/>
    </row>
    <row r="7" spans="1:9" ht="15.75" customHeight="1">
      <c r="A7" s="28" t="s">
        <v>2</v>
      </c>
      <c r="B7" s="28" t="s">
        <v>88</v>
      </c>
      <c r="C7" s="17" t="s">
        <v>56</v>
      </c>
      <c r="D7" s="5">
        <f>SUM(E7:G7)</f>
        <v>715189.7</v>
      </c>
      <c r="E7" s="5">
        <f>E10+E12+E15+E18</f>
        <v>232746.5</v>
      </c>
      <c r="F7" s="5">
        <f>F10+F15+F12+F18</f>
        <v>229070.1</v>
      </c>
      <c r="G7" s="5">
        <f>G10+G15+G12+G18</f>
        <v>253373.1</v>
      </c>
      <c r="H7" s="2"/>
      <c r="I7" s="3"/>
    </row>
    <row r="8" spans="1:9" ht="15.75" customHeight="1">
      <c r="A8" s="28"/>
      <c r="B8" s="28"/>
      <c r="C8" s="17" t="s">
        <v>124</v>
      </c>
      <c r="D8" s="5">
        <f aca="true" t="shared" si="0" ref="D8:D15">SUM(E8:G8)</f>
        <v>715189.7</v>
      </c>
      <c r="E8" s="5">
        <f>E7</f>
        <v>232746.5</v>
      </c>
      <c r="F8" s="5">
        <f>F7</f>
        <v>229070.1</v>
      </c>
      <c r="G8" s="5">
        <f>G7</f>
        <v>253373.1</v>
      </c>
      <c r="H8" s="2"/>
      <c r="I8" s="3"/>
    </row>
    <row r="9" spans="1:9" ht="29.25" customHeight="1">
      <c r="A9" s="28"/>
      <c r="B9" s="28"/>
      <c r="C9" s="17" t="s">
        <v>42</v>
      </c>
      <c r="D9" s="5">
        <f t="shared" si="0"/>
        <v>3125.7999999999997</v>
      </c>
      <c r="E9" s="5">
        <f>E14+E17</f>
        <v>3125.7999999999997</v>
      </c>
      <c r="F9" s="5">
        <f>F17</f>
        <v>0</v>
      </c>
      <c r="G9" s="5">
        <f>G17</f>
        <v>0</v>
      </c>
      <c r="H9" s="2"/>
      <c r="I9" s="3"/>
    </row>
    <row r="10" spans="1:9" ht="15.75" customHeight="1">
      <c r="A10" s="28"/>
      <c r="B10" s="28"/>
      <c r="C10" s="17" t="s">
        <v>50</v>
      </c>
      <c r="D10" s="5">
        <f t="shared" si="0"/>
        <v>191339.7</v>
      </c>
      <c r="E10" s="5">
        <f>E22+E155+E225</f>
        <v>41339.7</v>
      </c>
      <c r="F10" s="5">
        <f>F22+F155+F225</f>
        <v>60000</v>
      </c>
      <c r="G10" s="5">
        <f>G22+G155+G225</f>
        <v>90000</v>
      </c>
      <c r="H10" s="2"/>
      <c r="I10" s="3"/>
    </row>
    <row r="11" spans="1:9" ht="15.75" customHeight="1">
      <c r="A11" s="28"/>
      <c r="B11" s="28"/>
      <c r="C11" s="22" t="s">
        <v>13</v>
      </c>
      <c r="D11" s="5">
        <f t="shared" si="0"/>
        <v>191339.7</v>
      </c>
      <c r="E11" s="5">
        <f>E23</f>
        <v>41339.7</v>
      </c>
      <c r="F11" s="5">
        <f>F23</f>
        <v>60000</v>
      </c>
      <c r="G11" s="5">
        <f>G23</f>
        <v>90000</v>
      </c>
      <c r="H11" s="2"/>
      <c r="I11" s="3"/>
    </row>
    <row r="12" spans="1:9" ht="15.75" customHeight="1">
      <c r="A12" s="28"/>
      <c r="B12" s="28"/>
      <c r="C12" s="17" t="s">
        <v>61</v>
      </c>
      <c r="D12" s="5">
        <f t="shared" si="0"/>
        <v>339458</v>
      </c>
      <c r="E12" s="5">
        <f>E24+E156+E226</f>
        <v>143942.8</v>
      </c>
      <c r="F12" s="5">
        <f>F24+F156+F226</f>
        <v>100606.1</v>
      </c>
      <c r="G12" s="5">
        <f>G24+G156+G226</f>
        <v>94909.1</v>
      </c>
      <c r="H12" s="2"/>
      <c r="I12" s="3"/>
    </row>
    <row r="13" spans="1:9" ht="15.75" customHeight="1">
      <c r="A13" s="28"/>
      <c r="B13" s="28"/>
      <c r="C13" s="22" t="s">
        <v>13</v>
      </c>
      <c r="D13" s="5">
        <f t="shared" si="0"/>
        <v>339458</v>
      </c>
      <c r="E13" s="5">
        <f aca="true" t="shared" si="1" ref="E13:G14">E25</f>
        <v>143942.8</v>
      </c>
      <c r="F13" s="5">
        <f t="shared" si="1"/>
        <v>100606.1</v>
      </c>
      <c r="G13" s="5">
        <f t="shared" si="1"/>
        <v>94909.1</v>
      </c>
      <c r="H13" s="2"/>
      <c r="I13" s="3"/>
    </row>
    <row r="14" spans="1:9" ht="27" customHeight="1">
      <c r="A14" s="28"/>
      <c r="B14" s="28"/>
      <c r="C14" s="22" t="s">
        <v>57</v>
      </c>
      <c r="D14" s="5">
        <f t="shared" si="0"/>
        <v>3094.6</v>
      </c>
      <c r="E14" s="5">
        <f t="shared" si="1"/>
        <v>3094.6</v>
      </c>
      <c r="F14" s="5">
        <f t="shared" si="1"/>
        <v>0</v>
      </c>
      <c r="G14" s="5">
        <f t="shared" si="1"/>
        <v>0</v>
      </c>
      <c r="H14" s="2"/>
      <c r="I14" s="3"/>
    </row>
    <row r="15" spans="1:9" ht="15.75" customHeight="1">
      <c r="A15" s="28"/>
      <c r="B15" s="28"/>
      <c r="C15" s="17" t="s">
        <v>12</v>
      </c>
      <c r="D15" s="5">
        <f t="shared" si="0"/>
        <v>184392</v>
      </c>
      <c r="E15" s="5">
        <f>E27+E157+E227</f>
        <v>47464</v>
      </c>
      <c r="F15" s="5">
        <f>F27+F157+F227</f>
        <v>68464</v>
      </c>
      <c r="G15" s="5">
        <f>G27+G157+G227</f>
        <v>68464</v>
      </c>
      <c r="H15" s="2"/>
      <c r="I15" s="3"/>
    </row>
    <row r="16" spans="1:9" ht="15.75" customHeight="1">
      <c r="A16" s="28"/>
      <c r="B16" s="28"/>
      <c r="C16" s="16" t="s">
        <v>13</v>
      </c>
      <c r="D16" s="5">
        <f aca="true" t="shared" si="2" ref="D16:D30">SUM(E16:G16)</f>
        <v>15968.7</v>
      </c>
      <c r="E16" s="5">
        <f aca="true" t="shared" si="3" ref="E16:G17">E28</f>
        <v>5387.7</v>
      </c>
      <c r="F16" s="5">
        <f t="shared" si="3"/>
        <v>5135</v>
      </c>
      <c r="G16" s="5">
        <f t="shared" si="3"/>
        <v>5446</v>
      </c>
      <c r="H16" s="2"/>
      <c r="I16" s="3"/>
    </row>
    <row r="17" spans="1:9" ht="27.75" customHeight="1">
      <c r="A17" s="28"/>
      <c r="B17" s="28"/>
      <c r="C17" s="41" t="s">
        <v>57</v>
      </c>
      <c r="D17" s="5">
        <f t="shared" si="2"/>
        <v>31.2</v>
      </c>
      <c r="E17" s="5">
        <f t="shared" si="3"/>
        <v>31.2</v>
      </c>
      <c r="F17" s="5">
        <f t="shared" si="3"/>
        <v>0</v>
      </c>
      <c r="G17" s="5">
        <f t="shared" si="3"/>
        <v>0</v>
      </c>
      <c r="H17" s="2"/>
      <c r="I17" s="3"/>
    </row>
    <row r="18" spans="1:9" ht="15.75" customHeight="1">
      <c r="A18" s="28"/>
      <c r="B18" s="28"/>
      <c r="C18" s="17" t="s">
        <v>14</v>
      </c>
      <c r="D18" s="5">
        <f t="shared" si="2"/>
        <v>0</v>
      </c>
      <c r="E18" s="5">
        <f>E30+E160+E228</f>
        <v>0</v>
      </c>
      <c r="F18" s="5">
        <f>F30+F160+F228</f>
        <v>0</v>
      </c>
      <c r="G18" s="5">
        <f>G30+G160+G228</f>
        <v>0</v>
      </c>
      <c r="H18" s="2"/>
      <c r="I18" s="3"/>
    </row>
    <row r="19" spans="1:9" ht="15" customHeight="1">
      <c r="A19" s="28" t="s">
        <v>43</v>
      </c>
      <c r="B19" s="28" t="s">
        <v>89</v>
      </c>
      <c r="C19" s="17" t="s">
        <v>56</v>
      </c>
      <c r="D19" s="5">
        <f t="shared" si="2"/>
        <v>578209.7</v>
      </c>
      <c r="E19" s="5">
        <f>E22+E24+E27+E30</f>
        <v>201086.5</v>
      </c>
      <c r="F19" s="5">
        <f>F22+F24+F27+F30</f>
        <v>176410.1</v>
      </c>
      <c r="G19" s="5">
        <f>G22+G24+G27+G30</f>
        <v>200713.1</v>
      </c>
      <c r="H19" s="2"/>
      <c r="I19" s="3"/>
    </row>
    <row r="20" spans="1:9" ht="15" customHeight="1">
      <c r="A20" s="28"/>
      <c r="B20" s="28"/>
      <c r="C20" s="17" t="s">
        <v>124</v>
      </c>
      <c r="D20" s="5">
        <f t="shared" si="2"/>
        <v>578209.7</v>
      </c>
      <c r="E20" s="5">
        <f>E19</f>
        <v>201086.5</v>
      </c>
      <c r="F20" s="5">
        <f>F19</f>
        <v>176410.1</v>
      </c>
      <c r="G20" s="5">
        <f>G19</f>
        <v>200713.1</v>
      </c>
      <c r="H20" s="2"/>
      <c r="I20" s="3"/>
    </row>
    <row r="21" spans="1:9" ht="27.75" customHeight="1">
      <c r="A21" s="28"/>
      <c r="B21" s="28"/>
      <c r="C21" s="17" t="s">
        <v>42</v>
      </c>
      <c r="D21" s="5">
        <f t="shared" si="2"/>
        <v>3125.7999999999997</v>
      </c>
      <c r="E21" s="5">
        <f>E26+E29</f>
        <v>3125.7999999999997</v>
      </c>
      <c r="F21" s="5">
        <f>F29</f>
        <v>0</v>
      </c>
      <c r="G21" s="5">
        <f>G29</f>
        <v>0</v>
      </c>
      <c r="H21" s="2"/>
      <c r="I21" s="3"/>
    </row>
    <row r="22" spans="1:9" ht="14.25">
      <c r="A22" s="28"/>
      <c r="B22" s="28"/>
      <c r="C22" s="17" t="s">
        <v>50</v>
      </c>
      <c r="D22" s="5">
        <f t="shared" si="2"/>
        <v>191339.7</v>
      </c>
      <c r="E22" s="5">
        <f>E35+E136</f>
        <v>41339.7</v>
      </c>
      <c r="F22" s="5">
        <f>F35+F136</f>
        <v>60000</v>
      </c>
      <c r="G22" s="5">
        <f>G35+G136</f>
        <v>90000</v>
      </c>
      <c r="H22" s="2"/>
      <c r="I22" s="3"/>
    </row>
    <row r="23" spans="1:9" ht="14.25">
      <c r="A23" s="28"/>
      <c r="B23" s="28"/>
      <c r="C23" s="22" t="s">
        <v>13</v>
      </c>
      <c r="D23" s="5">
        <f t="shared" si="2"/>
        <v>191339.7</v>
      </c>
      <c r="E23" s="5">
        <f>E36</f>
        <v>41339.7</v>
      </c>
      <c r="F23" s="5">
        <f>F36</f>
        <v>60000</v>
      </c>
      <c r="G23" s="5">
        <f>G36</f>
        <v>90000</v>
      </c>
      <c r="H23" s="2"/>
      <c r="I23" s="3"/>
    </row>
    <row r="24" spans="1:9" ht="15" customHeight="1">
      <c r="A24" s="28"/>
      <c r="B24" s="28"/>
      <c r="C24" s="17" t="s">
        <v>61</v>
      </c>
      <c r="D24" s="5">
        <f t="shared" si="2"/>
        <v>339458</v>
      </c>
      <c r="E24" s="5">
        <f>E37+E137</f>
        <v>143942.8</v>
      </c>
      <c r="F24" s="5">
        <f>F37+F137</f>
        <v>100606.1</v>
      </c>
      <c r="G24" s="5">
        <f>G37+G137</f>
        <v>94909.1</v>
      </c>
      <c r="H24" s="2"/>
      <c r="I24" s="3"/>
    </row>
    <row r="25" spans="1:9" ht="14.25" customHeight="1">
      <c r="A25" s="28"/>
      <c r="B25" s="28"/>
      <c r="C25" s="22" t="s">
        <v>13</v>
      </c>
      <c r="D25" s="5">
        <f t="shared" si="2"/>
        <v>339458</v>
      </c>
      <c r="E25" s="5">
        <f>E38</f>
        <v>143942.8</v>
      </c>
      <c r="F25" s="5">
        <f>F38</f>
        <v>100606.1</v>
      </c>
      <c r="G25" s="5">
        <f>G38</f>
        <v>94909.1</v>
      </c>
      <c r="H25" s="2"/>
      <c r="I25" s="3"/>
    </row>
    <row r="26" spans="1:9" ht="30" customHeight="1">
      <c r="A26" s="28"/>
      <c r="B26" s="28"/>
      <c r="C26" s="22" t="s">
        <v>57</v>
      </c>
      <c r="D26" s="5">
        <f t="shared" si="2"/>
        <v>3094.6</v>
      </c>
      <c r="E26" s="5">
        <f>E39</f>
        <v>3094.6</v>
      </c>
      <c r="F26" s="5">
        <v>0</v>
      </c>
      <c r="G26" s="5">
        <v>0</v>
      </c>
      <c r="H26" s="2"/>
      <c r="I26" s="3"/>
    </row>
    <row r="27" spans="1:9" ht="14.25">
      <c r="A27" s="28"/>
      <c r="B27" s="28"/>
      <c r="C27" s="17" t="s">
        <v>12</v>
      </c>
      <c r="D27" s="5">
        <f t="shared" si="2"/>
        <v>47412</v>
      </c>
      <c r="E27" s="5">
        <f>E40+E138</f>
        <v>15804</v>
      </c>
      <c r="F27" s="5">
        <f>F40+F138</f>
        <v>15804</v>
      </c>
      <c r="G27" s="5">
        <f>G40+G138</f>
        <v>15804</v>
      </c>
      <c r="H27" s="2"/>
      <c r="I27" s="3"/>
    </row>
    <row r="28" spans="1:9" ht="15" customHeight="1">
      <c r="A28" s="28"/>
      <c r="B28" s="28"/>
      <c r="C28" s="22" t="s">
        <v>13</v>
      </c>
      <c r="D28" s="5">
        <f t="shared" si="2"/>
        <v>15968.7</v>
      </c>
      <c r="E28" s="5">
        <f aca="true" t="shared" si="4" ref="E28:G29">E41</f>
        <v>5387.7</v>
      </c>
      <c r="F28" s="5">
        <f t="shared" si="4"/>
        <v>5135</v>
      </c>
      <c r="G28" s="5">
        <f t="shared" si="4"/>
        <v>5446</v>
      </c>
      <c r="H28" s="2"/>
      <c r="I28" s="3"/>
    </row>
    <row r="29" spans="1:9" ht="28.5" customHeight="1">
      <c r="A29" s="28"/>
      <c r="B29" s="28"/>
      <c r="C29" s="22" t="s">
        <v>57</v>
      </c>
      <c r="D29" s="5">
        <f t="shared" si="2"/>
        <v>31.2</v>
      </c>
      <c r="E29" s="5">
        <f t="shared" si="4"/>
        <v>31.2</v>
      </c>
      <c r="F29" s="5">
        <f t="shared" si="4"/>
        <v>0</v>
      </c>
      <c r="G29" s="5">
        <f t="shared" si="4"/>
        <v>0</v>
      </c>
      <c r="H29" s="2"/>
      <c r="I29" s="3"/>
    </row>
    <row r="30" spans="1:9" ht="14.25">
      <c r="A30" s="28"/>
      <c r="B30" s="28"/>
      <c r="C30" s="17" t="s">
        <v>14</v>
      </c>
      <c r="D30" s="5">
        <f t="shared" si="2"/>
        <v>0</v>
      </c>
      <c r="E30" s="5">
        <f>E43+E141</f>
        <v>0</v>
      </c>
      <c r="F30" s="5">
        <f>F43+F141</f>
        <v>0</v>
      </c>
      <c r="G30" s="5">
        <f>G43+G141</f>
        <v>0</v>
      </c>
      <c r="H30" s="2"/>
      <c r="I30" s="3"/>
    </row>
    <row r="31" spans="1:9" ht="14.25">
      <c r="A31" s="14">
        <v>1</v>
      </c>
      <c r="B31" s="14">
        <v>2</v>
      </c>
      <c r="C31" s="15">
        <v>3</v>
      </c>
      <c r="D31" s="15">
        <v>4</v>
      </c>
      <c r="E31" s="15">
        <v>5</v>
      </c>
      <c r="F31" s="15">
        <v>6</v>
      </c>
      <c r="G31" s="15">
        <v>7</v>
      </c>
      <c r="H31" s="2"/>
      <c r="I31" s="3"/>
    </row>
    <row r="32" spans="1:9" ht="15" customHeight="1">
      <c r="A32" s="28" t="s">
        <v>3</v>
      </c>
      <c r="B32" s="28" t="s">
        <v>84</v>
      </c>
      <c r="C32" s="17" t="s">
        <v>56</v>
      </c>
      <c r="D32" s="5">
        <f aca="true" t="shared" si="5" ref="D32:D43">SUM(E32:G32)</f>
        <v>566209.7</v>
      </c>
      <c r="E32" s="5">
        <f>E35+E37+E40</f>
        <v>197086.5</v>
      </c>
      <c r="F32" s="5">
        <f>F35+F37+F40</f>
        <v>172410.1</v>
      </c>
      <c r="G32" s="5">
        <f>G35+G37+G40</f>
        <v>196713.1</v>
      </c>
      <c r="H32" s="2"/>
      <c r="I32" s="3"/>
    </row>
    <row r="33" spans="1:9" ht="16.5" customHeight="1">
      <c r="A33" s="28"/>
      <c r="B33" s="28"/>
      <c r="C33" s="17" t="s">
        <v>124</v>
      </c>
      <c r="D33" s="5">
        <f t="shared" si="5"/>
        <v>566209.7</v>
      </c>
      <c r="E33" s="5">
        <f>E32</f>
        <v>197086.5</v>
      </c>
      <c r="F33" s="5">
        <f>F32</f>
        <v>172410.1</v>
      </c>
      <c r="G33" s="5">
        <f>G32</f>
        <v>196713.1</v>
      </c>
      <c r="H33" s="2"/>
      <c r="I33" s="3"/>
    </row>
    <row r="34" spans="1:9" ht="27" customHeight="1">
      <c r="A34" s="28"/>
      <c r="B34" s="28"/>
      <c r="C34" s="17" t="s">
        <v>42</v>
      </c>
      <c r="D34" s="5">
        <f t="shared" si="5"/>
        <v>3125.7999999999997</v>
      </c>
      <c r="E34" s="5">
        <f>E39+E42</f>
        <v>3125.7999999999997</v>
      </c>
      <c r="F34" s="5">
        <f>F42</f>
        <v>0</v>
      </c>
      <c r="G34" s="5">
        <f>G42</f>
        <v>0</v>
      </c>
      <c r="H34" s="2"/>
      <c r="I34" s="3"/>
    </row>
    <row r="35" spans="1:9" ht="14.25">
      <c r="A35" s="28"/>
      <c r="B35" s="28"/>
      <c r="C35" s="17" t="s">
        <v>50</v>
      </c>
      <c r="D35" s="5">
        <f t="shared" si="5"/>
        <v>191339.7</v>
      </c>
      <c r="E35" s="5">
        <f>E59+E126</f>
        <v>41339.7</v>
      </c>
      <c r="F35" s="5">
        <f>F59</f>
        <v>60000</v>
      </c>
      <c r="G35" s="5">
        <f>G59</f>
        <v>90000</v>
      </c>
      <c r="H35" s="2"/>
      <c r="I35" s="3"/>
    </row>
    <row r="36" spans="1:9" ht="14.25">
      <c r="A36" s="28"/>
      <c r="B36" s="28"/>
      <c r="C36" s="22" t="s">
        <v>13</v>
      </c>
      <c r="D36" s="5">
        <f t="shared" si="5"/>
        <v>191339.7</v>
      </c>
      <c r="E36" s="5">
        <f>E60+E127</f>
        <v>41339.7</v>
      </c>
      <c r="F36" s="5">
        <f>F60</f>
        <v>60000</v>
      </c>
      <c r="G36" s="5">
        <f>G60</f>
        <v>90000</v>
      </c>
      <c r="H36" s="2"/>
      <c r="I36" s="3"/>
    </row>
    <row r="37" spans="1:9" ht="15.75" customHeight="1">
      <c r="A37" s="28"/>
      <c r="B37" s="28"/>
      <c r="C37" s="17" t="s">
        <v>111</v>
      </c>
      <c r="D37" s="5">
        <f t="shared" si="5"/>
        <v>339458</v>
      </c>
      <c r="E37" s="5">
        <f>E46+E52+E61+E106+E113+E120+E128</f>
        <v>143942.8</v>
      </c>
      <c r="F37" s="5">
        <f>F46+F52+F61+F106</f>
        <v>100606.1</v>
      </c>
      <c r="G37" s="5">
        <f>G46+G52+G61+G106</f>
        <v>94909.1</v>
      </c>
      <c r="H37" s="2"/>
      <c r="I37" s="3"/>
    </row>
    <row r="38" spans="1:9" ht="15.75" customHeight="1">
      <c r="A38" s="28"/>
      <c r="B38" s="28"/>
      <c r="C38" s="22" t="s">
        <v>13</v>
      </c>
      <c r="D38" s="5">
        <f t="shared" si="5"/>
        <v>339458</v>
      </c>
      <c r="E38" s="5">
        <f>E62+E107+E114+E121+E129</f>
        <v>143942.8</v>
      </c>
      <c r="F38" s="5">
        <f>F62+F107</f>
        <v>100606.1</v>
      </c>
      <c r="G38" s="5">
        <f>G62+G107</f>
        <v>94909.1</v>
      </c>
      <c r="H38" s="2"/>
      <c r="I38" s="3"/>
    </row>
    <row r="39" spans="1:9" ht="30" customHeight="1">
      <c r="A39" s="28"/>
      <c r="B39" s="28"/>
      <c r="C39" s="22" t="s">
        <v>57</v>
      </c>
      <c r="D39" s="5">
        <f t="shared" si="5"/>
        <v>3094.6</v>
      </c>
      <c r="E39" s="5">
        <f>E63</f>
        <v>3094.6</v>
      </c>
      <c r="F39" s="5">
        <f>F128</f>
        <v>0</v>
      </c>
      <c r="G39" s="5">
        <f>G128</f>
        <v>0</v>
      </c>
      <c r="H39" s="2"/>
      <c r="I39" s="3"/>
    </row>
    <row r="40" spans="1:9" ht="14.25">
      <c r="A40" s="28"/>
      <c r="B40" s="28"/>
      <c r="C40" s="17" t="s">
        <v>12</v>
      </c>
      <c r="D40" s="5">
        <f t="shared" si="5"/>
        <v>35412</v>
      </c>
      <c r="E40" s="5">
        <f>E47+E53+E64+E108+E115+E122+E130</f>
        <v>11804</v>
      </c>
      <c r="F40" s="5">
        <f>F47+F53+F64+F108</f>
        <v>11804</v>
      </c>
      <c r="G40" s="5">
        <f>G47+G53+G64+G108</f>
        <v>11804</v>
      </c>
      <c r="H40" s="2"/>
      <c r="I40" s="3"/>
    </row>
    <row r="41" spans="1:9" ht="14.25">
      <c r="A41" s="28"/>
      <c r="B41" s="28"/>
      <c r="C41" s="22" t="s">
        <v>13</v>
      </c>
      <c r="D41" s="5">
        <f t="shared" si="5"/>
        <v>15968.7</v>
      </c>
      <c r="E41" s="5">
        <f>E48</f>
        <v>5387.7</v>
      </c>
      <c r="F41" s="5">
        <f>F48</f>
        <v>5135</v>
      </c>
      <c r="G41" s="5">
        <f>G48</f>
        <v>5446</v>
      </c>
      <c r="H41" s="2"/>
      <c r="I41" s="3"/>
    </row>
    <row r="42" spans="1:9" ht="27">
      <c r="A42" s="28"/>
      <c r="B42" s="28"/>
      <c r="C42" s="22" t="s">
        <v>57</v>
      </c>
      <c r="D42" s="5">
        <f t="shared" si="5"/>
        <v>31.2</v>
      </c>
      <c r="E42" s="5">
        <f>E66</f>
        <v>31.2</v>
      </c>
      <c r="F42" s="5">
        <f>F130</f>
        <v>0</v>
      </c>
      <c r="G42" s="5">
        <f>G130</f>
        <v>0</v>
      </c>
      <c r="H42" s="2"/>
      <c r="I42" s="3"/>
    </row>
    <row r="43" spans="1:9" ht="14.25">
      <c r="A43" s="28"/>
      <c r="B43" s="28"/>
      <c r="C43" s="17" t="s">
        <v>14</v>
      </c>
      <c r="D43" s="5">
        <f t="shared" si="5"/>
        <v>0</v>
      </c>
      <c r="E43" s="5">
        <f>E49+E55</f>
        <v>0</v>
      </c>
      <c r="F43" s="5">
        <f>F49+F55</f>
        <v>0</v>
      </c>
      <c r="G43" s="5">
        <f>G49+G55</f>
        <v>0</v>
      </c>
      <c r="H43" s="2"/>
      <c r="I43" s="3"/>
    </row>
    <row r="44" spans="1:9" ht="21.75" customHeight="1">
      <c r="A44" s="28" t="s">
        <v>19</v>
      </c>
      <c r="B44" s="28" t="s">
        <v>105</v>
      </c>
      <c r="C44" s="17" t="s">
        <v>56</v>
      </c>
      <c r="D44" s="5">
        <f aca="true" t="shared" si="6" ref="D44:D49">SUM(E44:G44)</f>
        <v>26055.9</v>
      </c>
      <c r="E44" s="5">
        <f>SUM(E45:E47)+E49</f>
        <v>9546</v>
      </c>
      <c r="F44" s="5">
        <f>SUM(F45:F47)+F49</f>
        <v>8377.7</v>
      </c>
      <c r="G44" s="5">
        <f>SUM(G45:G47)+G49</f>
        <v>8132.2</v>
      </c>
      <c r="H44" s="2"/>
      <c r="I44" s="3"/>
    </row>
    <row r="45" spans="1:9" ht="21.75" customHeight="1">
      <c r="A45" s="28"/>
      <c r="B45" s="28"/>
      <c r="C45" s="17" t="s">
        <v>10</v>
      </c>
      <c r="D45" s="5">
        <f t="shared" si="6"/>
        <v>0</v>
      </c>
      <c r="E45" s="5">
        <v>0</v>
      </c>
      <c r="F45" s="5">
        <v>0</v>
      </c>
      <c r="G45" s="5">
        <v>0</v>
      </c>
      <c r="H45" s="2"/>
      <c r="I45" s="3"/>
    </row>
    <row r="46" spans="1:9" ht="21.75" customHeight="1">
      <c r="A46" s="28"/>
      <c r="B46" s="28"/>
      <c r="C46" s="17" t="s">
        <v>11</v>
      </c>
      <c r="D46" s="5">
        <f t="shared" si="6"/>
        <v>0</v>
      </c>
      <c r="E46" s="5">
        <v>0</v>
      </c>
      <c r="F46" s="5">
        <v>0</v>
      </c>
      <c r="G46" s="5">
        <v>0</v>
      </c>
      <c r="H46" s="2"/>
      <c r="I46" s="3"/>
    </row>
    <row r="47" spans="1:9" ht="21.75" customHeight="1">
      <c r="A47" s="28"/>
      <c r="B47" s="28"/>
      <c r="C47" s="17" t="s">
        <v>12</v>
      </c>
      <c r="D47" s="5">
        <f t="shared" si="6"/>
        <v>26055.9</v>
      </c>
      <c r="E47" s="5">
        <f>'Прил №3 гор бюд.'!E30</f>
        <v>9546</v>
      </c>
      <c r="F47" s="5">
        <f>'Прил №3 гор бюд.'!F30</f>
        <v>8377.7</v>
      </c>
      <c r="G47" s="5">
        <f>'Прил №3 гор бюд.'!G30</f>
        <v>8132.2</v>
      </c>
      <c r="H47" s="2"/>
      <c r="I47" s="3"/>
    </row>
    <row r="48" spans="1:9" ht="21.75" customHeight="1">
      <c r="A48" s="28"/>
      <c r="B48" s="28"/>
      <c r="C48" s="17" t="s">
        <v>13</v>
      </c>
      <c r="D48" s="5">
        <f t="shared" si="6"/>
        <v>15968.7</v>
      </c>
      <c r="E48" s="5">
        <f>4955+432.7</f>
        <v>5387.7</v>
      </c>
      <c r="F48" s="5">
        <v>5135</v>
      </c>
      <c r="G48" s="5">
        <v>5446</v>
      </c>
      <c r="H48" s="2"/>
      <c r="I48" s="3"/>
    </row>
    <row r="49" spans="1:9" ht="21.75" customHeight="1">
      <c r="A49" s="28"/>
      <c r="B49" s="28"/>
      <c r="C49" s="17" t="s">
        <v>14</v>
      </c>
      <c r="D49" s="5">
        <f t="shared" si="6"/>
        <v>0</v>
      </c>
      <c r="E49" s="5">
        <v>0</v>
      </c>
      <c r="F49" s="5">
        <v>0</v>
      </c>
      <c r="G49" s="5">
        <v>0</v>
      </c>
      <c r="H49" s="2"/>
      <c r="I49" s="3"/>
    </row>
    <row r="50" spans="1:9" ht="15" customHeight="1">
      <c r="A50" s="28" t="s">
        <v>20</v>
      </c>
      <c r="B50" s="28" t="s">
        <v>116</v>
      </c>
      <c r="C50" s="17" t="s">
        <v>56</v>
      </c>
      <c r="D50" s="5">
        <f aca="true" t="shared" si="7" ref="D50:D55">SUM(E50:G50)</f>
        <v>4412</v>
      </c>
      <c r="E50" s="5">
        <f>SUM(E51:E55)</f>
        <v>804</v>
      </c>
      <c r="F50" s="5">
        <f>SUM(F51:F55)</f>
        <v>1804</v>
      </c>
      <c r="G50" s="5">
        <f>SUM(G51:G55)</f>
        <v>1804</v>
      </c>
      <c r="H50" s="2"/>
      <c r="I50" s="3"/>
    </row>
    <row r="51" spans="1:9" ht="14.25">
      <c r="A51" s="28"/>
      <c r="B51" s="28"/>
      <c r="C51" s="17" t="s">
        <v>10</v>
      </c>
      <c r="D51" s="5">
        <f t="shared" si="7"/>
        <v>0</v>
      </c>
      <c r="E51" s="5">
        <v>0</v>
      </c>
      <c r="F51" s="5">
        <v>0</v>
      </c>
      <c r="G51" s="5">
        <v>0</v>
      </c>
      <c r="H51" s="2"/>
      <c r="I51" s="3"/>
    </row>
    <row r="52" spans="1:9" ht="18.75" customHeight="1">
      <c r="A52" s="28"/>
      <c r="B52" s="28"/>
      <c r="C52" s="17" t="s">
        <v>11</v>
      </c>
      <c r="D52" s="5">
        <f t="shared" si="7"/>
        <v>0</v>
      </c>
      <c r="E52" s="5">
        <v>0</v>
      </c>
      <c r="F52" s="5">
        <v>0</v>
      </c>
      <c r="G52" s="5">
        <v>0</v>
      </c>
      <c r="H52" s="2"/>
      <c r="I52" s="3"/>
    </row>
    <row r="53" spans="1:9" ht="14.25">
      <c r="A53" s="28"/>
      <c r="B53" s="28"/>
      <c r="C53" s="17" t="s">
        <v>12</v>
      </c>
      <c r="D53" s="5">
        <f t="shared" si="7"/>
        <v>4412</v>
      </c>
      <c r="E53" s="5">
        <f>'Прил №3 гор бюд.'!E34</f>
        <v>804</v>
      </c>
      <c r="F53" s="5">
        <f>'Прил №3 гор бюд.'!F34</f>
        <v>1804</v>
      </c>
      <c r="G53" s="5">
        <f>'Прил №3 гор бюд.'!G34</f>
        <v>1804</v>
      </c>
      <c r="H53" s="2"/>
      <c r="I53" s="3"/>
    </row>
    <row r="54" spans="1:9" ht="14.25">
      <c r="A54" s="28"/>
      <c r="B54" s="28"/>
      <c r="C54" s="17" t="s">
        <v>13</v>
      </c>
      <c r="D54" s="5">
        <f t="shared" si="7"/>
        <v>0</v>
      </c>
      <c r="E54" s="5">
        <v>0</v>
      </c>
      <c r="F54" s="5">
        <v>0</v>
      </c>
      <c r="G54" s="5">
        <v>0</v>
      </c>
      <c r="H54" s="2"/>
      <c r="I54" s="3"/>
    </row>
    <row r="55" spans="1:9" ht="14.25">
      <c r="A55" s="28"/>
      <c r="B55" s="28"/>
      <c r="C55" s="17" t="s">
        <v>14</v>
      </c>
      <c r="D55" s="5">
        <f t="shared" si="7"/>
        <v>0</v>
      </c>
      <c r="E55" s="5">
        <v>0</v>
      </c>
      <c r="F55" s="5">
        <v>0</v>
      </c>
      <c r="G55" s="5">
        <v>0</v>
      </c>
      <c r="H55" s="2"/>
      <c r="I55" s="3"/>
    </row>
    <row r="56" spans="1:9" ht="15.75" customHeight="1">
      <c r="A56" s="28" t="s">
        <v>108</v>
      </c>
      <c r="B56" s="33" t="s">
        <v>130</v>
      </c>
      <c r="C56" s="17" t="s">
        <v>56</v>
      </c>
      <c r="D56" s="5">
        <f aca="true" t="shared" si="8" ref="D56:D67">SUM(E56:G56)</f>
        <v>515802.1</v>
      </c>
      <c r="E56" s="5">
        <f>E59+E61+E64</f>
        <v>166796.8</v>
      </c>
      <c r="F56" s="5">
        <f>F59+F61+F64</f>
        <v>162228.4</v>
      </c>
      <c r="G56" s="5">
        <f>G59+G61+G64</f>
        <v>186776.9</v>
      </c>
      <c r="H56" s="2"/>
      <c r="I56" s="3"/>
    </row>
    <row r="57" spans="1:9" ht="15.75" customHeight="1">
      <c r="A57" s="28"/>
      <c r="B57" s="34"/>
      <c r="C57" s="17" t="s">
        <v>124</v>
      </c>
      <c r="D57" s="5">
        <f t="shared" si="8"/>
        <v>515802.1</v>
      </c>
      <c r="E57" s="5">
        <f>E59+E61+E64</f>
        <v>166796.8</v>
      </c>
      <c r="F57" s="5">
        <f>F59+F61+F64</f>
        <v>162228.4</v>
      </c>
      <c r="G57" s="5">
        <f>G59+G61+G64</f>
        <v>186776.9</v>
      </c>
      <c r="H57" s="2"/>
      <c r="I57" s="3"/>
    </row>
    <row r="58" spans="1:9" ht="28.5" customHeight="1">
      <c r="A58" s="28"/>
      <c r="B58" s="34"/>
      <c r="C58" s="17" t="s">
        <v>42</v>
      </c>
      <c r="D58" s="5">
        <f t="shared" si="8"/>
        <v>3125.7999999999997</v>
      </c>
      <c r="E58" s="5">
        <f>E63+E66</f>
        <v>3125.7999999999997</v>
      </c>
      <c r="F58" s="5">
        <f>F63</f>
        <v>0</v>
      </c>
      <c r="G58" s="5">
        <f>G63</f>
        <v>0</v>
      </c>
      <c r="H58" s="2"/>
      <c r="I58" s="3"/>
    </row>
    <row r="59" spans="1:9" ht="15.75" customHeight="1">
      <c r="A59" s="28"/>
      <c r="B59" s="34"/>
      <c r="C59" s="17" t="s">
        <v>50</v>
      </c>
      <c r="D59" s="5">
        <f t="shared" si="8"/>
        <v>180000</v>
      </c>
      <c r="E59" s="5">
        <v>30000</v>
      </c>
      <c r="F59" s="5">
        <v>60000</v>
      </c>
      <c r="G59" s="5">
        <v>90000</v>
      </c>
      <c r="H59" s="2"/>
      <c r="I59" s="3"/>
    </row>
    <row r="60" spans="1:9" ht="15.75" customHeight="1">
      <c r="A60" s="28"/>
      <c r="B60" s="34"/>
      <c r="C60" s="22" t="s">
        <v>13</v>
      </c>
      <c r="D60" s="5">
        <f t="shared" si="8"/>
        <v>180000</v>
      </c>
      <c r="E60" s="5">
        <f>E59</f>
        <v>30000</v>
      </c>
      <c r="F60" s="5">
        <f>F59</f>
        <v>60000</v>
      </c>
      <c r="G60" s="5">
        <f>G59</f>
        <v>90000</v>
      </c>
      <c r="H60" s="2"/>
      <c r="I60" s="3"/>
    </row>
    <row r="61" spans="1:9" ht="15.75" customHeight="1">
      <c r="A61" s="28"/>
      <c r="B61" s="34"/>
      <c r="C61" s="17" t="s">
        <v>111</v>
      </c>
      <c r="D61" s="5">
        <f t="shared" si="8"/>
        <v>330944</v>
      </c>
      <c r="E61" s="5">
        <f>303+143639.8-7920-594-3094.6+E63</f>
        <v>135428.8</v>
      </c>
      <c r="F61" s="5">
        <f>606.1+100000</f>
        <v>100606.1</v>
      </c>
      <c r="G61" s="5">
        <f>909.1+94000</f>
        <v>94909.1</v>
      </c>
      <c r="H61" s="2"/>
      <c r="I61" s="3"/>
    </row>
    <row r="62" spans="1:9" ht="15.75" customHeight="1">
      <c r="A62" s="28"/>
      <c r="B62" s="34"/>
      <c r="C62" s="22" t="s">
        <v>13</v>
      </c>
      <c r="D62" s="5">
        <f t="shared" si="8"/>
        <v>330944</v>
      </c>
      <c r="E62" s="5">
        <f>E61</f>
        <v>135428.8</v>
      </c>
      <c r="F62" s="5">
        <f>F61</f>
        <v>100606.1</v>
      </c>
      <c r="G62" s="5">
        <f>G61</f>
        <v>94909.1</v>
      </c>
      <c r="H62" s="2"/>
      <c r="I62" s="3"/>
    </row>
    <row r="63" spans="1:9" ht="29.25" customHeight="1">
      <c r="A63" s="28"/>
      <c r="B63" s="34"/>
      <c r="C63" s="22" t="s">
        <v>57</v>
      </c>
      <c r="D63" s="5">
        <f t="shared" si="8"/>
        <v>3094.6</v>
      </c>
      <c r="E63" s="5">
        <f>E99</f>
        <v>3094.6</v>
      </c>
      <c r="F63" s="5">
        <f>F99</f>
        <v>0</v>
      </c>
      <c r="G63" s="5">
        <f>G99</f>
        <v>0</v>
      </c>
      <c r="H63" s="2"/>
      <c r="I63" s="3"/>
    </row>
    <row r="64" spans="1:9" ht="15.75" customHeight="1">
      <c r="A64" s="28"/>
      <c r="B64" s="34"/>
      <c r="C64" s="17" t="s">
        <v>12</v>
      </c>
      <c r="D64" s="5">
        <f t="shared" si="8"/>
        <v>4858.1</v>
      </c>
      <c r="E64" s="5">
        <f>E73+E101</f>
        <v>1368</v>
      </c>
      <c r="F64" s="5">
        <f>F73</f>
        <v>1622.3000000000002</v>
      </c>
      <c r="G64" s="5">
        <f>G73</f>
        <v>1867.8</v>
      </c>
      <c r="H64" s="2"/>
      <c r="I64" s="3"/>
    </row>
    <row r="65" spans="1:9" ht="15.75" customHeight="1">
      <c r="A65" s="28"/>
      <c r="B65" s="34"/>
      <c r="C65" s="22" t="s">
        <v>13</v>
      </c>
      <c r="D65" s="5">
        <f t="shared" si="8"/>
        <v>0</v>
      </c>
      <c r="E65" s="5">
        <v>0</v>
      </c>
      <c r="F65" s="5">
        <v>0</v>
      </c>
      <c r="G65" s="5">
        <v>0</v>
      </c>
      <c r="H65" s="2"/>
      <c r="I65" s="3"/>
    </row>
    <row r="66" spans="1:9" ht="30" customHeight="1">
      <c r="A66" s="28"/>
      <c r="B66" s="34"/>
      <c r="C66" s="22" t="s">
        <v>57</v>
      </c>
      <c r="D66" s="5">
        <f t="shared" si="8"/>
        <v>31.2</v>
      </c>
      <c r="E66" s="5">
        <f>E101</f>
        <v>31.2</v>
      </c>
      <c r="F66" s="5">
        <f>F101</f>
        <v>0</v>
      </c>
      <c r="G66" s="5">
        <f>G101</f>
        <v>0</v>
      </c>
      <c r="H66" s="2"/>
      <c r="I66" s="3"/>
    </row>
    <row r="67" spans="1:9" ht="15.75" customHeight="1">
      <c r="A67" s="28"/>
      <c r="B67" s="35"/>
      <c r="C67" s="17" t="s">
        <v>14</v>
      </c>
      <c r="D67" s="5">
        <f t="shared" si="8"/>
        <v>0</v>
      </c>
      <c r="E67" s="5">
        <v>0</v>
      </c>
      <c r="F67" s="5">
        <v>0</v>
      </c>
      <c r="G67" s="5">
        <v>0</v>
      </c>
      <c r="H67" s="2"/>
      <c r="I67" s="3"/>
    </row>
    <row r="68" spans="1:9" ht="15.75" customHeight="1">
      <c r="A68" s="28"/>
      <c r="B68" s="33" t="s">
        <v>131</v>
      </c>
      <c r="C68" s="17" t="s">
        <v>56</v>
      </c>
      <c r="D68" s="5">
        <f aca="true" t="shared" si="9" ref="D68:D75">SUM(E68:G68)</f>
        <v>512676.29999999993</v>
      </c>
      <c r="E68" s="5">
        <f>E69+E71+E73</f>
        <v>163670.99999999997</v>
      </c>
      <c r="F68" s="5">
        <f>F69+F71+F73</f>
        <v>162228.4</v>
      </c>
      <c r="G68" s="5">
        <f>G69+G71+G73</f>
        <v>186776.9</v>
      </c>
      <c r="H68" s="2"/>
      <c r="I68" s="3"/>
    </row>
    <row r="69" spans="1:9" ht="15.75" customHeight="1">
      <c r="A69" s="28"/>
      <c r="B69" s="34"/>
      <c r="C69" s="17" t="s">
        <v>50</v>
      </c>
      <c r="D69" s="5">
        <f t="shared" si="9"/>
        <v>180000</v>
      </c>
      <c r="E69" s="5">
        <v>30000</v>
      </c>
      <c r="F69" s="5">
        <v>60000</v>
      </c>
      <c r="G69" s="5">
        <v>90000</v>
      </c>
      <c r="H69" s="2"/>
      <c r="I69" s="3"/>
    </row>
    <row r="70" spans="1:9" ht="15.75" customHeight="1">
      <c r="A70" s="28"/>
      <c r="B70" s="34"/>
      <c r="C70" s="22" t="s">
        <v>13</v>
      </c>
      <c r="D70" s="5">
        <f t="shared" si="9"/>
        <v>180000</v>
      </c>
      <c r="E70" s="5">
        <f>E69</f>
        <v>30000</v>
      </c>
      <c r="F70" s="5">
        <f>F69</f>
        <v>60000</v>
      </c>
      <c r="G70" s="5">
        <f>G69</f>
        <v>90000</v>
      </c>
      <c r="H70" s="2"/>
      <c r="I70" s="3"/>
    </row>
    <row r="71" spans="1:9" ht="15.75" customHeight="1">
      <c r="A71" s="28"/>
      <c r="B71" s="34"/>
      <c r="C71" s="17" t="s">
        <v>111</v>
      </c>
      <c r="D71" s="5">
        <f t="shared" si="9"/>
        <v>327849.4</v>
      </c>
      <c r="E71" s="5">
        <f>303+143639.8-7920-594-3094.6</f>
        <v>132334.19999999998</v>
      </c>
      <c r="F71" s="5">
        <f>606.1+100000</f>
        <v>100606.1</v>
      </c>
      <c r="G71" s="5">
        <f>909.1+94000</f>
        <v>94909.1</v>
      </c>
      <c r="H71" s="2"/>
      <c r="I71" s="3"/>
    </row>
    <row r="72" spans="1:9" ht="15.75" customHeight="1">
      <c r="A72" s="28"/>
      <c r="B72" s="34"/>
      <c r="C72" s="22" t="s">
        <v>13</v>
      </c>
      <c r="D72" s="5">
        <f t="shared" si="9"/>
        <v>327849.4</v>
      </c>
      <c r="E72" s="5">
        <f>E71</f>
        <v>132334.19999999998</v>
      </c>
      <c r="F72" s="5">
        <f>F71</f>
        <v>100606.1</v>
      </c>
      <c r="G72" s="5">
        <f>G71</f>
        <v>94909.1</v>
      </c>
      <c r="H72" s="2"/>
      <c r="I72" s="3"/>
    </row>
    <row r="73" spans="1:9" ht="15.75" customHeight="1">
      <c r="A73" s="28"/>
      <c r="B73" s="34"/>
      <c r="C73" s="17" t="s">
        <v>12</v>
      </c>
      <c r="D73" s="5">
        <f t="shared" si="9"/>
        <v>4826.900000000001</v>
      </c>
      <c r="E73" s="5">
        <f>'Прил №3 гор бюд.'!E40</f>
        <v>1336.8</v>
      </c>
      <c r="F73" s="5">
        <f>'Прил №3 гор бюд.'!F36</f>
        <v>1622.3000000000002</v>
      </c>
      <c r="G73" s="5">
        <f>'Прил №3 гор бюд.'!G36</f>
        <v>1867.8</v>
      </c>
      <c r="H73" s="2"/>
      <c r="I73" s="3"/>
    </row>
    <row r="74" spans="1:9" ht="15.75" customHeight="1">
      <c r="A74" s="28"/>
      <c r="B74" s="34"/>
      <c r="C74" s="22" t="s">
        <v>13</v>
      </c>
      <c r="D74" s="5">
        <f t="shared" si="9"/>
        <v>0</v>
      </c>
      <c r="E74" s="5">
        <v>0</v>
      </c>
      <c r="F74" s="5">
        <v>0</v>
      </c>
      <c r="G74" s="5">
        <v>0</v>
      </c>
      <c r="H74" s="2"/>
      <c r="I74" s="3"/>
    </row>
    <row r="75" spans="1:9" ht="15.75" customHeight="1">
      <c r="A75" s="28"/>
      <c r="B75" s="35"/>
      <c r="C75" s="17" t="s">
        <v>14</v>
      </c>
      <c r="D75" s="5">
        <f t="shared" si="9"/>
        <v>0</v>
      </c>
      <c r="E75" s="5">
        <v>0</v>
      </c>
      <c r="F75" s="5">
        <v>0</v>
      </c>
      <c r="G75" s="5">
        <v>0</v>
      </c>
      <c r="H75" s="2"/>
      <c r="I75" s="3"/>
    </row>
    <row r="76" spans="1:9" ht="111.75" customHeight="1">
      <c r="A76" s="28"/>
      <c r="B76" s="29" t="s">
        <v>121</v>
      </c>
      <c r="C76" s="17" t="s">
        <v>50</v>
      </c>
      <c r="D76" s="5">
        <f>E76+F76+G76</f>
        <v>30000</v>
      </c>
      <c r="E76" s="5">
        <v>30000</v>
      </c>
      <c r="F76" s="5">
        <v>0</v>
      </c>
      <c r="G76" s="5">
        <v>0</v>
      </c>
      <c r="H76" s="2"/>
      <c r="I76" s="3"/>
    </row>
    <row r="77" spans="1:9" ht="113.25" customHeight="1">
      <c r="A77" s="28"/>
      <c r="B77" s="29"/>
      <c r="C77" s="17" t="s">
        <v>13</v>
      </c>
      <c r="D77" s="5">
        <f aca="true" t="shared" si="10" ref="D77:D82">E77+F77+G77</f>
        <v>30000</v>
      </c>
      <c r="E77" s="5">
        <v>30000</v>
      </c>
      <c r="F77" s="5">
        <v>0</v>
      </c>
      <c r="G77" s="5">
        <v>0</v>
      </c>
      <c r="H77" s="2"/>
      <c r="I77" s="3"/>
    </row>
    <row r="78" spans="1:9" ht="129.75" customHeight="1">
      <c r="A78" s="28"/>
      <c r="B78" s="29"/>
      <c r="C78" s="17" t="s">
        <v>111</v>
      </c>
      <c r="D78" s="5">
        <f>E78+F78+G78</f>
        <v>132334.19999999998</v>
      </c>
      <c r="E78" s="5">
        <f>E71</f>
        <v>132334.19999999998</v>
      </c>
      <c r="F78" s="5">
        <v>0</v>
      </c>
      <c r="G78" s="5">
        <v>0</v>
      </c>
      <c r="H78" s="2"/>
      <c r="I78" s="3"/>
    </row>
    <row r="79" spans="1:9" ht="103.5" customHeight="1">
      <c r="A79" s="28"/>
      <c r="B79" s="29"/>
      <c r="C79" s="17" t="s">
        <v>13</v>
      </c>
      <c r="D79" s="5">
        <f t="shared" si="10"/>
        <v>132334.19999999998</v>
      </c>
      <c r="E79" s="5">
        <f>E78</f>
        <v>132334.19999999998</v>
      </c>
      <c r="F79" s="5">
        <v>0</v>
      </c>
      <c r="G79" s="5">
        <v>0</v>
      </c>
      <c r="H79" s="2"/>
      <c r="I79" s="3"/>
    </row>
    <row r="80" spans="1:9" ht="107.25" customHeight="1">
      <c r="A80" s="28"/>
      <c r="B80" s="29" t="s">
        <v>122</v>
      </c>
      <c r="C80" s="17" t="s">
        <v>12</v>
      </c>
      <c r="D80" s="5">
        <f t="shared" si="10"/>
        <v>1336.8</v>
      </c>
      <c r="E80" s="5">
        <f>'Прил №3 гор бюд.'!E44</f>
        <v>1336.8</v>
      </c>
      <c r="F80" s="5">
        <f>'Прил №3 гор бюд.'!F44</f>
        <v>0</v>
      </c>
      <c r="G80" s="5">
        <f>'Прил №3 гор бюд.'!G44</f>
        <v>0</v>
      </c>
      <c r="H80" s="2"/>
      <c r="I80" s="3"/>
    </row>
    <row r="81" spans="1:9" ht="107.25" customHeight="1">
      <c r="A81" s="28"/>
      <c r="B81" s="29"/>
      <c r="C81" s="17" t="s">
        <v>13</v>
      </c>
      <c r="D81" s="5">
        <f t="shared" si="10"/>
        <v>0</v>
      </c>
      <c r="E81" s="5">
        <v>0</v>
      </c>
      <c r="F81" s="5">
        <v>0</v>
      </c>
      <c r="G81" s="5">
        <v>0</v>
      </c>
      <c r="H81" s="2"/>
      <c r="I81" s="3"/>
    </row>
    <row r="82" spans="1:9" ht="107.25" customHeight="1">
      <c r="A82" s="28"/>
      <c r="B82" s="29"/>
      <c r="C82" s="17" t="s">
        <v>14</v>
      </c>
      <c r="D82" s="5">
        <f t="shared" si="10"/>
        <v>0</v>
      </c>
      <c r="E82" s="5">
        <v>0</v>
      </c>
      <c r="F82" s="5">
        <v>0</v>
      </c>
      <c r="G82" s="5">
        <v>0</v>
      </c>
      <c r="H82" s="2"/>
      <c r="I82" s="3"/>
    </row>
    <row r="83" spans="1:9" ht="75.75" customHeight="1">
      <c r="A83" s="28"/>
      <c r="B83" s="29" t="s">
        <v>132</v>
      </c>
      <c r="C83" s="17" t="s">
        <v>50</v>
      </c>
      <c r="D83" s="5">
        <f>E83+F83+G83</f>
        <v>60000</v>
      </c>
      <c r="E83" s="5">
        <v>0</v>
      </c>
      <c r="F83" s="5">
        <v>60000</v>
      </c>
      <c r="G83" s="5">
        <v>0</v>
      </c>
      <c r="H83" s="2"/>
      <c r="I83" s="3"/>
    </row>
    <row r="84" spans="1:9" ht="75.75" customHeight="1">
      <c r="A84" s="28"/>
      <c r="B84" s="29"/>
      <c r="C84" s="17" t="s">
        <v>13</v>
      </c>
      <c r="D84" s="5">
        <f aca="true" t="shared" si="11" ref="D84:D89">E84+F84+G84</f>
        <v>60000</v>
      </c>
      <c r="E84" s="5">
        <v>0</v>
      </c>
      <c r="F84" s="5">
        <v>60000</v>
      </c>
      <c r="G84" s="5">
        <v>0</v>
      </c>
      <c r="H84" s="2"/>
      <c r="I84" s="3"/>
    </row>
    <row r="85" spans="1:9" ht="75.75" customHeight="1">
      <c r="A85" s="28"/>
      <c r="B85" s="29"/>
      <c r="C85" s="17" t="s">
        <v>111</v>
      </c>
      <c r="D85" s="5">
        <f t="shared" si="11"/>
        <v>100606.1</v>
      </c>
      <c r="E85" s="5">
        <v>0</v>
      </c>
      <c r="F85" s="5">
        <v>100606.1</v>
      </c>
      <c r="G85" s="5">
        <v>0</v>
      </c>
      <c r="H85" s="2"/>
      <c r="I85" s="3"/>
    </row>
    <row r="86" spans="1:9" ht="70.5" customHeight="1">
      <c r="A86" s="28"/>
      <c r="B86" s="29"/>
      <c r="C86" s="17" t="s">
        <v>13</v>
      </c>
      <c r="D86" s="5">
        <f t="shared" si="11"/>
        <v>100606.1</v>
      </c>
      <c r="E86" s="5">
        <v>0</v>
      </c>
      <c r="F86" s="5">
        <v>100606.1</v>
      </c>
      <c r="G86" s="5">
        <v>0</v>
      </c>
      <c r="H86" s="2"/>
      <c r="I86" s="3"/>
    </row>
    <row r="87" spans="1:9" ht="63" customHeight="1">
      <c r="A87" s="28"/>
      <c r="B87" s="29"/>
      <c r="C87" s="17" t="s">
        <v>12</v>
      </c>
      <c r="D87" s="5">
        <f t="shared" si="11"/>
        <v>1622.3000000000002</v>
      </c>
      <c r="E87" s="5">
        <v>0</v>
      </c>
      <c r="F87" s="5">
        <v>1622.3000000000002</v>
      </c>
      <c r="G87" s="5">
        <v>0</v>
      </c>
      <c r="H87" s="2"/>
      <c r="I87" s="3"/>
    </row>
    <row r="88" spans="1:9" ht="51" customHeight="1">
      <c r="A88" s="28"/>
      <c r="B88" s="29"/>
      <c r="C88" s="17" t="s">
        <v>13</v>
      </c>
      <c r="D88" s="5">
        <f t="shared" si="11"/>
        <v>0</v>
      </c>
      <c r="E88" s="5">
        <v>0</v>
      </c>
      <c r="F88" s="5">
        <v>0</v>
      </c>
      <c r="G88" s="5">
        <v>0</v>
      </c>
      <c r="H88" s="2"/>
      <c r="I88" s="3"/>
    </row>
    <row r="89" spans="1:9" ht="38.25" customHeight="1">
      <c r="A89" s="28"/>
      <c r="B89" s="29"/>
      <c r="C89" s="17" t="s">
        <v>14</v>
      </c>
      <c r="D89" s="5">
        <f t="shared" si="11"/>
        <v>0</v>
      </c>
      <c r="E89" s="5">
        <v>0</v>
      </c>
      <c r="F89" s="5">
        <v>0</v>
      </c>
      <c r="G89" s="5">
        <v>0</v>
      </c>
      <c r="H89" s="2"/>
      <c r="I89" s="3"/>
    </row>
    <row r="90" spans="1:9" ht="51" customHeight="1">
      <c r="A90" s="37"/>
      <c r="B90" s="29" t="s">
        <v>118</v>
      </c>
      <c r="C90" s="17" t="s">
        <v>50</v>
      </c>
      <c r="D90" s="5">
        <f>E90+F90+G90</f>
        <v>90000</v>
      </c>
      <c r="E90" s="5">
        <v>0</v>
      </c>
      <c r="F90" s="5">
        <v>0</v>
      </c>
      <c r="G90" s="5">
        <v>90000</v>
      </c>
      <c r="H90" s="2"/>
      <c r="I90" s="3"/>
    </row>
    <row r="91" spans="1:9" ht="51.75" customHeight="1">
      <c r="A91" s="37"/>
      <c r="B91" s="29"/>
      <c r="C91" s="17" t="s">
        <v>13</v>
      </c>
      <c r="D91" s="5">
        <f aca="true" t="shared" si="12" ref="D91:D96">E91+F91+G91</f>
        <v>90000</v>
      </c>
      <c r="E91" s="5">
        <v>0</v>
      </c>
      <c r="F91" s="5">
        <v>0</v>
      </c>
      <c r="G91" s="5">
        <v>90000</v>
      </c>
      <c r="H91" s="2"/>
      <c r="I91" s="3"/>
    </row>
    <row r="92" spans="1:9" ht="54.75" customHeight="1">
      <c r="A92" s="37"/>
      <c r="B92" s="29"/>
      <c r="C92" s="17" t="s">
        <v>111</v>
      </c>
      <c r="D92" s="5">
        <f t="shared" si="12"/>
        <v>94909.1</v>
      </c>
      <c r="E92" s="5">
        <v>0</v>
      </c>
      <c r="F92" s="5">
        <v>0</v>
      </c>
      <c r="G92" s="5">
        <v>94909.1</v>
      </c>
      <c r="H92" s="2"/>
      <c r="I92" s="3"/>
    </row>
    <row r="93" spans="1:9" ht="54" customHeight="1">
      <c r="A93" s="37"/>
      <c r="B93" s="29"/>
      <c r="C93" s="17" t="s">
        <v>13</v>
      </c>
      <c r="D93" s="5">
        <f t="shared" si="12"/>
        <v>94909.1</v>
      </c>
      <c r="E93" s="5">
        <v>0</v>
      </c>
      <c r="F93" s="5">
        <v>0</v>
      </c>
      <c r="G93" s="5">
        <v>94909.1</v>
      </c>
      <c r="H93" s="2"/>
      <c r="I93" s="3"/>
    </row>
    <row r="94" spans="1:9" ht="50.25" customHeight="1">
      <c r="A94" s="37"/>
      <c r="B94" s="29"/>
      <c r="C94" s="17" t="s">
        <v>12</v>
      </c>
      <c r="D94" s="5">
        <f t="shared" si="12"/>
        <v>1867.8</v>
      </c>
      <c r="E94" s="5">
        <v>0</v>
      </c>
      <c r="F94" s="5">
        <v>0</v>
      </c>
      <c r="G94" s="5">
        <v>1867.8</v>
      </c>
      <c r="H94" s="2"/>
      <c r="I94" s="3"/>
    </row>
    <row r="95" spans="1:9" ht="51" customHeight="1">
      <c r="A95" s="37"/>
      <c r="B95" s="29"/>
      <c r="C95" s="17" t="s">
        <v>13</v>
      </c>
      <c r="D95" s="5">
        <f t="shared" si="12"/>
        <v>0</v>
      </c>
      <c r="E95" s="5">
        <v>0</v>
      </c>
      <c r="F95" s="5">
        <v>0</v>
      </c>
      <c r="G95" s="5">
        <v>0</v>
      </c>
      <c r="H95" s="2"/>
      <c r="I95" s="3"/>
    </row>
    <row r="96" spans="1:9" ht="54" customHeight="1">
      <c r="A96" s="37"/>
      <c r="B96" s="29"/>
      <c r="C96" s="17" t="s">
        <v>14</v>
      </c>
      <c r="D96" s="5">
        <f t="shared" si="12"/>
        <v>0</v>
      </c>
      <c r="E96" s="5">
        <v>0</v>
      </c>
      <c r="F96" s="5">
        <v>0</v>
      </c>
      <c r="G96" s="5">
        <v>0</v>
      </c>
      <c r="H96" s="2"/>
      <c r="I96" s="3"/>
    </row>
    <row r="97" spans="1:9" ht="15" customHeight="1">
      <c r="A97" s="37"/>
      <c r="B97" s="33" t="s">
        <v>127</v>
      </c>
      <c r="C97" s="17" t="s">
        <v>56</v>
      </c>
      <c r="D97" s="5">
        <f aca="true" t="shared" si="13" ref="D97:D103">SUM(E97:G97)</f>
        <v>3125.7999999999997</v>
      </c>
      <c r="E97" s="5">
        <f>E98+E99+E101</f>
        <v>3125.7999999999997</v>
      </c>
      <c r="F97" s="5">
        <f>F98+F99+F101</f>
        <v>0</v>
      </c>
      <c r="G97" s="5">
        <f>G98+G99+G101</f>
        <v>0</v>
      </c>
      <c r="H97" s="2"/>
      <c r="I97" s="3"/>
    </row>
    <row r="98" spans="1:9" ht="14.25">
      <c r="A98" s="37"/>
      <c r="B98" s="34"/>
      <c r="C98" s="17" t="s">
        <v>10</v>
      </c>
      <c r="D98" s="5">
        <f t="shared" si="13"/>
        <v>0</v>
      </c>
      <c r="E98" s="5">
        <v>0</v>
      </c>
      <c r="F98" s="5">
        <v>0</v>
      </c>
      <c r="G98" s="5">
        <v>0</v>
      </c>
      <c r="H98" s="2"/>
      <c r="I98" s="3"/>
    </row>
    <row r="99" spans="1:9" ht="15" customHeight="1">
      <c r="A99" s="37"/>
      <c r="B99" s="34"/>
      <c r="C99" s="17" t="s">
        <v>111</v>
      </c>
      <c r="D99" s="5">
        <f t="shared" si="13"/>
        <v>3094.6</v>
      </c>
      <c r="E99" s="5">
        <f>0+3094.6</f>
        <v>3094.6</v>
      </c>
      <c r="F99" s="5">
        <v>0</v>
      </c>
      <c r="G99" s="5">
        <v>0</v>
      </c>
      <c r="H99" s="2"/>
      <c r="I99" s="3"/>
    </row>
    <row r="100" spans="1:9" ht="15" customHeight="1">
      <c r="A100" s="37"/>
      <c r="B100" s="34"/>
      <c r="C100" s="22" t="s">
        <v>13</v>
      </c>
      <c r="D100" s="5">
        <f t="shared" si="13"/>
        <v>3094.6</v>
      </c>
      <c r="E100" s="5">
        <f>E99</f>
        <v>3094.6</v>
      </c>
      <c r="F100" s="5">
        <f>F99</f>
        <v>0</v>
      </c>
      <c r="G100" s="5">
        <f>G99</f>
        <v>0</v>
      </c>
      <c r="H100" s="2"/>
      <c r="I100" s="3"/>
    </row>
    <row r="101" spans="1:9" ht="14.25">
      <c r="A101" s="37"/>
      <c r="B101" s="34"/>
      <c r="C101" s="17" t="s">
        <v>12</v>
      </c>
      <c r="D101" s="5">
        <f t="shared" si="13"/>
        <v>31.2</v>
      </c>
      <c r="E101" s="5">
        <f>'Прил №3 гор бюд.'!E49</f>
        <v>31.2</v>
      </c>
      <c r="F101" s="5">
        <f>'Прил №3 гор бюд.'!F49</f>
        <v>0</v>
      </c>
      <c r="G101" s="5">
        <f>'Прил №3 гор бюд.'!G49</f>
        <v>0</v>
      </c>
      <c r="H101" s="2"/>
      <c r="I101" s="3"/>
    </row>
    <row r="102" spans="1:9" ht="14.25">
      <c r="A102" s="37"/>
      <c r="B102" s="34"/>
      <c r="C102" s="17" t="s">
        <v>13</v>
      </c>
      <c r="D102" s="5">
        <f t="shared" si="13"/>
        <v>0</v>
      </c>
      <c r="E102" s="5">
        <v>0</v>
      </c>
      <c r="F102" s="5">
        <v>0</v>
      </c>
      <c r="G102" s="5">
        <v>0</v>
      </c>
      <c r="H102" s="2"/>
      <c r="I102" s="3"/>
    </row>
    <row r="103" spans="1:9" ht="14.25">
      <c r="A103" s="37"/>
      <c r="B103" s="35"/>
      <c r="C103" s="17" t="s">
        <v>14</v>
      </c>
      <c r="D103" s="5">
        <f t="shared" si="13"/>
        <v>0</v>
      </c>
      <c r="E103" s="5">
        <v>0</v>
      </c>
      <c r="F103" s="5">
        <v>0</v>
      </c>
      <c r="G103" s="5">
        <v>0</v>
      </c>
      <c r="H103" s="2"/>
      <c r="I103" s="3"/>
    </row>
    <row r="104" spans="1:9" ht="28.5" customHeight="1">
      <c r="A104" s="17" t="s">
        <v>109</v>
      </c>
      <c r="B104" s="17" t="s">
        <v>125</v>
      </c>
      <c r="C104" s="17"/>
      <c r="D104" s="5"/>
      <c r="E104" s="5"/>
      <c r="F104" s="5"/>
      <c r="G104" s="5"/>
      <c r="H104" s="2"/>
      <c r="I104" s="3"/>
    </row>
    <row r="105" spans="1:9" ht="14.25" hidden="1">
      <c r="A105" s="17"/>
      <c r="B105" s="17"/>
      <c r="C105" s="17"/>
      <c r="D105" s="5"/>
      <c r="E105" s="5"/>
      <c r="F105" s="5"/>
      <c r="G105" s="5"/>
      <c r="H105" s="2"/>
      <c r="I105" s="3"/>
    </row>
    <row r="106" spans="1:9" ht="18.75" customHeight="1" hidden="1">
      <c r="A106" s="17"/>
      <c r="B106" s="17"/>
      <c r="C106" s="17"/>
      <c r="D106" s="5"/>
      <c r="E106" s="5"/>
      <c r="F106" s="5"/>
      <c r="G106" s="5"/>
      <c r="H106" s="2"/>
      <c r="I106" s="3"/>
    </row>
    <row r="107" spans="1:9" ht="15" customHeight="1" hidden="1">
      <c r="A107" s="17"/>
      <c r="B107" s="17"/>
      <c r="C107" s="22"/>
      <c r="D107" s="5"/>
      <c r="E107" s="5"/>
      <c r="F107" s="5"/>
      <c r="G107" s="5"/>
      <c r="H107" s="2"/>
      <c r="I107" s="3"/>
    </row>
    <row r="108" spans="1:9" ht="14.25" hidden="1">
      <c r="A108" s="17"/>
      <c r="B108" s="17"/>
      <c r="C108" s="17"/>
      <c r="D108" s="5"/>
      <c r="E108" s="5"/>
      <c r="F108" s="5"/>
      <c r="G108" s="5"/>
      <c r="H108" s="2"/>
      <c r="I108" s="3"/>
    </row>
    <row r="109" spans="1:9" ht="14.25" hidden="1">
      <c r="A109" s="17"/>
      <c r="B109" s="17"/>
      <c r="C109" s="17"/>
      <c r="D109" s="5"/>
      <c r="E109" s="5"/>
      <c r="F109" s="5"/>
      <c r="G109" s="5"/>
      <c r="H109" s="2"/>
      <c r="I109" s="3"/>
    </row>
    <row r="110" spans="1:9" ht="14.25" hidden="1">
      <c r="A110" s="17"/>
      <c r="B110" s="17"/>
      <c r="C110" s="17"/>
      <c r="D110" s="5"/>
      <c r="E110" s="5"/>
      <c r="F110" s="5"/>
      <c r="G110" s="5"/>
      <c r="H110" s="2"/>
      <c r="I110" s="3"/>
    </row>
    <row r="111" spans="1:9" ht="15" customHeight="1">
      <c r="A111" s="28" t="s">
        <v>112</v>
      </c>
      <c r="B111" s="28" t="s">
        <v>115</v>
      </c>
      <c r="C111" s="17" t="s">
        <v>56</v>
      </c>
      <c r="D111" s="5">
        <f aca="true" t="shared" si="14" ref="D111:D117">SUM(E111:G111)</f>
        <v>8000</v>
      </c>
      <c r="E111" s="5">
        <f>E112+E113+E115</f>
        <v>8000</v>
      </c>
      <c r="F111" s="5">
        <f>F112+F113+F115</f>
        <v>0</v>
      </c>
      <c r="G111" s="5">
        <f>G112+G113+G115</f>
        <v>0</v>
      </c>
      <c r="H111" s="2"/>
      <c r="I111" s="3"/>
    </row>
    <row r="112" spans="1:9" ht="14.25">
      <c r="A112" s="28"/>
      <c r="B112" s="28"/>
      <c r="C112" s="17" t="s">
        <v>10</v>
      </c>
      <c r="D112" s="5">
        <f t="shared" si="14"/>
        <v>0</v>
      </c>
      <c r="E112" s="5">
        <v>0</v>
      </c>
      <c r="F112" s="5">
        <v>0</v>
      </c>
      <c r="G112" s="5">
        <v>0</v>
      </c>
      <c r="H112" s="2"/>
      <c r="I112" s="3"/>
    </row>
    <row r="113" spans="1:9" ht="18.75" customHeight="1">
      <c r="A113" s="28"/>
      <c r="B113" s="28"/>
      <c r="C113" s="17" t="s">
        <v>111</v>
      </c>
      <c r="D113" s="5">
        <f t="shared" si="14"/>
        <v>7920</v>
      </c>
      <c r="E113" s="5">
        <f>0+7920</f>
        <v>7920</v>
      </c>
      <c r="F113" s="5">
        <v>0</v>
      </c>
      <c r="G113" s="5">
        <v>0</v>
      </c>
      <c r="H113" s="2"/>
      <c r="I113" s="3"/>
    </row>
    <row r="114" spans="1:9" ht="15" customHeight="1">
      <c r="A114" s="28"/>
      <c r="B114" s="28"/>
      <c r="C114" s="22" t="s">
        <v>13</v>
      </c>
      <c r="D114" s="5">
        <f t="shared" si="14"/>
        <v>7920</v>
      </c>
      <c r="E114" s="5">
        <f>E113</f>
        <v>7920</v>
      </c>
      <c r="F114" s="5">
        <f>F113</f>
        <v>0</v>
      </c>
      <c r="G114" s="5">
        <f>G113</f>
        <v>0</v>
      </c>
      <c r="H114" s="2"/>
      <c r="I114" s="3"/>
    </row>
    <row r="115" spans="1:9" ht="14.25">
      <c r="A115" s="28"/>
      <c r="B115" s="28"/>
      <c r="C115" s="17" t="s">
        <v>12</v>
      </c>
      <c r="D115" s="5">
        <f t="shared" si="14"/>
        <v>80</v>
      </c>
      <c r="E115" s="5">
        <f>'Прил №3 гор бюд.'!E56</f>
        <v>80</v>
      </c>
      <c r="F115" s="5">
        <f>'Прил №3 гор бюд.'!F56</f>
        <v>0</v>
      </c>
      <c r="G115" s="5">
        <f>'Прил №3 гор бюд.'!G56</f>
        <v>0</v>
      </c>
      <c r="H115" s="2"/>
      <c r="I115" s="3"/>
    </row>
    <row r="116" spans="1:9" ht="14.25">
      <c r="A116" s="28"/>
      <c r="B116" s="28"/>
      <c r="C116" s="17" t="s">
        <v>13</v>
      </c>
      <c r="D116" s="5">
        <f t="shared" si="14"/>
        <v>0</v>
      </c>
      <c r="E116" s="5">
        <v>0</v>
      </c>
      <c r="F116" s="5">
        <v>0</v>
      </c>
      <c r="G116" s="5">
        <v>0</v>
      </c>
      <c r="H116" s="2"/>
      <c r="I116" s="3"/>
    </row>
    <row r="117" spans="1:9" ht="14.25">
      <c r="A117" s="28"/>
      <c r="B117" s="28"/>
      <c r="C117" s="17" t="s">
        <v>14</v>
      </c>
      <c r="D117" s="5">
        <f t="shared" si="14"/>
        <v>0</v>
      </c>
      <c r="E117" s="5">
        <v>0</v>
      </c>
      <c r="F117" s="5">
        <v>0</v>
      </c>
      <c r="G117" s="5">
        <v>0</v>
      </c>
      <c r="H117" s="2"/>
      <c r="I117" s="3"/>
    </row>
    <row r="118" spans="1:9" ht="15" customHeight="1">
      <c r="A118" s="28" t="s">
        <v>113</v>
      </c>
      <c r="B118" s="28" t="s">
        <v>114</v>
      </c>
      <c r="C118" s="17" t="s">
        <v>56</v>
      </c>
      <c r="D118" s="5">
        <f aca="true" t="shared" si="15" ref="D118:D124">SUM(E118:G118)</f>
        <v>600</v>
      </c>
      <c r="E118" s="5">
        <f>E119+E120+E122</f>
        <v>600</v>
      </c>
      <c r="F118" s="5">
        <f>F119+F120+F122</f>
        <v>0</v>
      </c>
      <c r="G118" s="5">
        <f>G119+G120+G122</f>
        <v>0</v>
      </c>
      <c r="H118" s="2"/>
      <c r="I118" s="3"/>
    </row>
    <row r="119" spans="1:9" ht="14.25">
      <c r="A119" s="28"/>
      <c r="B119" s="28"/>
      <c r="C119" s="17" t="s">
        <v>10</v>
      </c>
      <c r="D119" s="5">
        <f t="shared" si="15"/>
        <v>0</v>
      </c>
      <c r="E119" s="5">
        <v>0</v>
      </c>
      <c r="F119" s="5">
        <v>0</v>
      </c>
      <c r="G119" s="5">
        <v>0</v>
      </c>
      <c r="H119" s="2"/>
      <c r="I119" s="3"/>
    </row>
    <row r="120" spans="1:9" ht="18.75" customHeight="1">
      <c r="A120" s="28"/>
      <c r="B120" s="28"/>
      <c r="C120" s="17" t="s">
        <v>111</v>
      </c>
      <c r="D120" s="5">
        <f t="shared" si="15"/>
        <v>594</v>
      </c>
      <c r="E120" s="5">
        <f>0+594</f>
        <v>594</v>
      </c>
      <c r="F120" s="5">
        <v>0</v>
      </c>
      <c r="G120" s="5">
        <v>0</v>
      </c>
      <c r="H120" s="2"/>
      <c r="I120" s="3"/>
    </row>
    <row r="121" spans="1:9" ht="15" customHeight="1">
      <c r="A121" s="28"/>
      <c r="B121" s="28"/>
      <c r="C121" s="22" t="s">
        <v>13</v>
      </c>
      <c r="D121" s="5">
        <f t="shared" si="15"/>
        <v>594</v>
      </c>
      <c r="E121" s="5">
        <f>E120</f>
        <v>594</v>
      </c>
      <c r="F121" s="5">
        <f>F120</f>
        <v>0</v>
      </c>
      <c r="G121" s="5">
        <f>G120</f>
        <v>0</v>
      </c>
      <c r="H121" s="2"/>
      <c r="I121" s="3"/>
    </row>
    <row r="122" spans="1:9" ht="14.25">
      <c r="A122" s="28"/>
      <c r="B122" s="28"/>
      <c r="C122" s="17" t="s">
        <v>12</v>
      </c>
      <c r="D122" s="5">
        <f t="shared" si="15"/>
        <v>6</v>
      </c>
      <c r="E122" s="5">
        <f>'Прил №3 гор бюд.'!E59</f>
        <v>6</v>
      </c>
      <c r="F122" s="5">
        <f>'Прил №3 гор бюд.'!F59</f>
        <v>0</v>
      </c>
      <c r="G122" s="5">
        <f>'Прил №3 гор бюд.'!G59</f>
        <v>0</v>
      </c>
      <c r="H122" s="2"/>
      <c r="I122" s="3"/>
    </row>
    <row r="123" spans="1:9" ht="14.25">
      <c r="A123" s="28"/>
      <c r="B123" s="28"/>
      <c r="C123" s="17" t="s">
        <v>13</v>
      </c>
      <c r="D123" s="5">
        <f t="shared" si="15"/>
        <v>0</v>
      </c>
      <c r="E123" s="5">
        <v>0</v>
      </c>
      <c r="F123" s="5">
        <v>0</v>
      </c>
      <c r="G123" s="5">
        <v>0</v>
      </c>
      <c r="H123" s="2"/>
      <c r="I123" s="3"/>
    </row>
    <row r="124" spans="1:9" ht="14.25">
      <c r="A124" s="28"/>
      <c r="B124" s="28"/>
      <c r="C124" s="17" t="s">
        <v>14</v>
      </c>
      <c r="D124" s="5">
        <f t="shared" si="15"/>
        <v>0</v>
      </c>
      <c r="E124" s="5">
        <v>0</v>
      </c>
      <c r="F124" s="5">
        <v>0</v>
      </c>
      <c r="G124" s="5">
        <v>0</v>
      </c>
      <c r="H124" s="2"/>
      <c r="I124" s="3"/>
    </row>
    <row r="125" spans="1:9" ht="18" customHeight="1">
      <c r="A125" s="28" t="s">
        <v>123</v>
      </c>
      <c r="B125" s="28" t="s">
        <v>128</v>
      </c>
      <c r="C125" s="17" t="s">
        <v>56</v>
      </c>
      <c r="D125" s="5">
        <f aca="true" t="shared" si="16" ref="D125:D132">SUM(E125:G125)</f>
        <v>11339.7</v>
      </c>
      <c r="E125" s="5">
        <f>E126+E128+E130</f>
        <v>11339.7</v>
      </c>
      <c r="F125" s="5">
        <f>F126+F128+F130</f>
        <v>0</v>
      </c>
      <c r="G125" s="5">
        <f>G126+G128+G130</f>
        <v>0</v>
      </c>
      <c r="H125" s="2"/>
      <c r="I125" s="3"/>
    </row>
    <row r="126" spans="1:9" ht="18" customHeight="1">
      <c r="A126" s="28"/>
      <c r="B126" s="28"/>
      <c r="C126" s="17" t="s">
        <v>50</v>
      </c>
      <c r="D126" s="5">
        <f t="shared" si="16"/>
        <v>11339.7</v>
      </c>
      <c r="E126" s="5">
        <f>0+11339.7</f>
        <v>11339.7</v>
      </c>
      <c r="F126" s="5">
        <v>0</v>
      </c>
      <c r="G126" s="5">
        <v>0</v>
      </c>
      <c r="H126" s="2"/>
      <c r="I126" s="3"/>
    </row>
    <row r="127" spans="1:9" ht="18" customHeight="1">
      <c r="A127" s="28"/>
      <c r="B127" s="28"/>
      <c r="C127" s="22" t="s">
        <v>13</v>
      </c>
      <c r="D127" s="5">
        <f t="shared" si="16"/>
        <v>11339.7</v>
      </c>
      <c r="E127" s="5">
        <f>E126</f>
        <v>11339.7</v>
      </c>
      <c r="F127" s="5">
        <f>F126</f>
        <v>0</v>
      </c>
      <c r="G127" s="5">
        <f>G126</f>
        <v>0</v>
      </c>
      <c r="H127" s="2"/>
      <c r="I127" s="3"/>
    </row>
    <row r="128" spans="1:9" ht="18" customHeight="1">
      <c r="A128" s="28"/>
      <c r="B128" s="28"/>
      <c r="C128" s="17" t="s">
        <v>111</v>
      </c>
      <c r="D128" s="5">
        <f t="shared" si="16"/>
        <v>0</v>
      </c>
      <c r="E128" s="5">
        <v>0</v>
      </c>
      <c r="F128" s="5">
        <v>0</v>
      </c>
      <c r="G128" s="5">
        <v>0</v>
      </c>
      <c r="H128" s="2"/>
      <c r="I128" s="3"/>
    </row>
    <row r="129" spans="1:9" ht="18" customHeight="1">
      <c r="A129" s="28"/>
      <c r="B129" s="28"/>
      <c r="C129" s="22" t="s">
        <v>13</v>
      </c>
      <c r="D129" s="5">
        <f t="shared" si="16"/>
        <v>0</v>
      </c>
      <c r="E129" s="5">
        <v>0</v>
      </c>
      <c r="F129" s="5">
        <f>F128</f>
        <v>0</v>
      </c>
      <c r="G129" s="5">
        <f>G128</f>
        <v>0</v>
      </c>
      <c r="H129" s="2"/>
      <c r="I129" s="3"/>
    </row>
    <row r="130" spans="1:9" ht="18" customHeight="1">
      <c r="A130" s="28"/>
      <c r="B130" s="28"/>
      <c r="C130" s="17" t="s">
        <v>12</v>
      </c>
      <c r="D130" s="5">
        <f t="shared" si="16"/>
        <v>0</v>
      </c>
      <c r="E130" s="5">
        <f>'Прил №3 гор бюд.'!E61</f>
        <v>0</v>
      </c>
      <c r="F130" s="5">
        <f>'Прил №3 гор бюд.'!F65</f>
        <v>0</v>
      </c>
      <c r="G130" s="5">
        <f>'Прил №3 гор бюд.'!G65</f>
        <v>0</v>
      </c>
      <c r="H130" s="2"/>
      <c r="I130" s="3"/>
    </row>
    <row r="131" spans="1:9" ht="18" customHeight="1">
      <c r="A131" s="28"/>
      <c r="B131" s="28"/>
      <c r="C131" s="17" t="s">
        <v>13</v>
      </c>
      <c r="D131" s="5">
        <f t="shared" si="16"/>
        <v>0</v>
      </c>
      <c r="E131" s="5">
        <v>0</v>
      </c>
      <c r="F131" s="5">
        <v>0</v>
      </c>
      <c r="G131" s="5">
        <v>0</v>
      </c>
      <c r="H131" s="2"/>
      <c r="I131" s="3"/>
    </row>
    <row r="132" spans="1:9" ht="18" customHeight="1">
      <c r="A132" s="28"/>
      <c r="B132" s="28"/>
      <c r="C132" s="17" t="s">
        <v>14</v>
      </c>
      <c r="D132" s="5">
        <f t="shared" si="16"/>
        <v>0</v>
      </c>
      <c r="E132" s="5">
        <v>0</v>
      </c>
      <c r="F132" s="5">
        <v>0</v>
      </c>
      <c r="G132" s="5">
        <v>0</v>
      </c>
      <c r="H132" s="2"/>
      <c r="I132" s="3"/>
    </row>
    <row r="133" spans="1:9" ht="16.5" customHeight="1">
      <c r="A133" s="28" t="s">
        <v>4</v>
      </c>
      <c r="B133" s="28" t="s">
        <v>18</v>
      </c>
      <c r="C133" s="17" t="s">
        <v>56</v>
      </c>
      <c r="D133" s="5">
        <f aca="true" t="shared" si="17" ref="D133:D140">SUM(E133:G133)</f>
        <v>12000</v>
      </c>
      <c r="E133" s="5">
        <f>SUM(E136:E138)+E141</f>
        <v>4000</v>
      </c>
      <c r="F133" s="5">
        <f>SUM(F136:F138)+F141</f>
        <v>4000</v>
      </c>
      <c r="G133" s="5">
        <f>SUM(G136:G138)+G141</f>
        <v>4000</v>
      </c>
      <c r="H133" s="2"/>
      <c r="I133" s="3"/>
    </row>
    <row r="134" spans="1:9" ht="15" customHeight="1">
      <c r="A134" s="28"/>
      <c r="B134" s="28"/>
      <c r="C134" s="17" t="s">
        <v>41</v>
      </c>
      <c r="D134" s="5">
        <f t="shared" si="17"/>
        <v>12000</v>
      </c>
      <c r="E134" s="5">
        <f>E133-E135</f>
        <v>4000</v>
      </c>
      <c r="F134" s="5">
        <f>F133-F135</f>
        <v>4000</v>
      </c>
      <c r="G134" s="5">
        <f>G133-G135</f>
        <v>4000</v>
      </c>
      <c r="H134" s="2"/>
      <c r="I134" s="3"/>
    </row>
    <row r="135" spans="1:9" ht="16.5" customHeight="1">
      <c r="A135" s="28"/>
      <c r="B135" s="28"/>
      <c r="C135" s="17" t="s">
        <v>42</v>
      </c>
      <c r="D135" s="5">
        <f t="shared" si="17"/>
        <v>0</v>
      </c>
      <c r="E135" s="5">
        <f>E140</f>
        <v>0</v>
      </c>
      <c r="F135" s="5">
        <f>F140</f>
        <v>0</v>
      </c>
      <c r="G135" s="5">
        <f>G140</f>
        <v>0</v>
      </c>
      <c r="H135" s="2"/>
      <c r="I135" s="3"/>
    </row>
    <row r="136" spans="1:9" ht="16.5" customHeight="1">
      <c r="A136" s="28"/>
      <c r="B136" s="28"/>
      <c r="C136" s="17" t="s">
        <v>10</v>
      </c>
      <c r="D136" s="5">
        <f t="shared" si="17"/>
        <v>0</v>
      </c>
      <c r="E136" s="5">
        <f aca="true" t="shared" si="18" ref="E136:G137">E148+E143</f>
        <v>0</v>
      </c>
      <c r="F136" s="5">
        <f t="shared" si="18"/>
        <v>0</v>
      </c>
      <c r="G136" s="5">
        <f t="shared" si="18"/>
        <v>0</v>
      </c>
      <c r="H136" s="2"/>
      <c r="I136" s="3"/>
    </row>
    <row r="137" spans="1:9" ht="16.5" customHeight="1">
      <c r="A137" s="28"/>
      <c r="B137" s="28"/>
      <c r="C137" s="17" t="s">
        <v>15</v>
      </c>
      <c r="D137" s="5">
        <f t="shared" si="17"/>
        <v>0</v>
      </c>
      <c r="E137" s="5">
        <f t="shared" si="18"/>
        <v>0</v>
      </c>
      <c r="F137" s="5">
        <f t="shared" si="18"/>
        <v>0</v>
      </c>
      <c r="G137" s="5">
        <f t="shared" si="18"/>
        <v>0</v>
      </c>
      <c r="H137" s="2"/>
      <c r="I137" s="3"/>
    </row>
    <row r="138" spans="1:9" ht="16.5" customHeight="1">
      <c r="A138" s="28"/>
      <c r="B138" s="28"/>
      <c r="C138" s="17" t="s">
        <v>12</v>
      </c>
      <c r="D138" s="5">
        <f t="shared" si="17"/>
        <v>12000</v>
      </c>
      <c r="E138" s="5">
        <f>E145+E150</f>
        <v>4000</v>
      </c>
      <c r="F138" s="5">
        <f>F145+F150</f>
        <v>4000</v>
      </c>
      <c r="G138" s="5">
        <f>G145+G150</f>
        <v>4000</v>
      </c>
      <c r="H138" s="2"/>
      <c r="I138" s="3"/>
    </row>
    <row r="139" spans="1:9" ht="16.5" customHeight="1">
      <c r="A139" s="28"/>
      <c r="B139" s="28"/>
      <c r="C139" s="22" t="s">
        <v>59</v>
      </c>
      <c r="D139" s="5">
        <f>SUM(E139:G139)</f>
        <v>12000</v>
      </c>
      <c r="E139" s="5">
        <f>E138-E140</f>
        <v>4000</v>
      </c>
      <c r="F139" s="5">
        <f>F138-F140</f>
        <v>4000</v>
      </c>
      <c r="G139" s="5">
        <f>G138-G140</f>
        <v>4000</v>
      </c>
      <c r="H139" s="2"/>
      <c r="I139" s="3"/>
    </row>
    <row r="140" spans="1:9" ht="16.5" customHeight="1">
      <c r="A140" s="28"/>
      <c r="B140" s="28"/>
      <c r="C140" s="22" t="s">
        <v>58</v>
      </c>
      <c r="D140" s="5">
        <f t="shared" si="17"/>
        <v>0</v>
      </c>
      <c r="E140" s="5">
        <v>0</v>
      </c>
      <c r="F140" s="5">
        <v>0</v>
      </c>
      <c r="G140" s="5">
        <v>0</v>
      </c>
      <c r="H140" s="2"/>
      <c r="I140" s="3"/>
    </row>
    <row r="141" spans="1:9" ht="16.5" customHeight="1">
      <c r="A141" s="28"/>
      <c r="B141" s="28"/>
      <c r="C141" s="17" t="s">
        <v>14</v>
      </c>
      <c r="D141" s="5">
        <f>E141+F141+G141</f>
        <v>0</v>
      </c>
      <c r="E141" s="5">
        <f>E146+E151</f>
        <v>0</v>
      </c>
      <c r="F141" s="5">
        <f>F146+F151</f>
        <v>0</v>
      </c>
      <c r="G141" s="5">
        <f>G146+G151</f>
        <v>0</v>
      </c>
      <c r="H141" s="2"/>
      <c r="I141" s="3"/>
    </row>
    <row r="142" spans="1:9" ht="15" customHeight="1">
      <c r="A142" s="28" t="s">
        <v>21</v>
      </c>
      <c r="B142" s="28" t="s">
        <v>65</v>
      </c>
      <c r="C142" s="17" t="s">
        <v>56</v>
      </c>
      <c r="D142" s="5">
        <f>SUM(E142:G142)</f>
        <v>9800</v>
      </c>
      <c r="E142" s="5">
        <f>SUM(E143:E146)</f>
        <v>3000</v>
      </c>
      <c r="F142" s="5">
        <f>SUM(F143:F146)</f>
        <v>3400</v>
      </c>
      <c r="G142" s="5">
        <f>SUM(G143:G146)</f>
        <v>3400</v>
      </c>
      <c r="H142" s="2"/>
      <c r="I142" s="3"/>
    </row>
    <row r="143" spans="1:9" ht="17.25" customHeight="1">
      <c r="A143" s="28"/>
      <c r="B143" s="28"/>
      <c r="C143" s="17" t="s">
        <v>10</v>
      </c>
      <c r="D143" s="5">
        <f>SUM(E143:G143)</f>
        <v>0</v>
      </c>
      <c r="E143" s="5">
        <v>0</v>
      </c>
      <c r="F143" s="5">
        <v>0</v>
      </c>
      <c r="G143" s="5">
        <v>0</v>
      </c>
      <c r="H143" s="2"/>
      <c r="I143" s="3"/>
    </row>
    <row r="144" spans="1:9" ht="17.25" customHeight="1">
      <c r="A144" s="28"/>
      <c r="B144" s="28"/>
      <c r="C144" s="17" t="s">
        <v>15</v>
      </c>
      <c r="D144" s="5">
        <f>SUM(E144:G144)</f>
        <v>0</v>
      </c>
      <c r="E144" s="5">
        <v>0</v>
      </c>
      <c r="F144" s="5">
        <v>0</v>
      </c>
      <c r="G144" s="5">
        <v>0</v>
      </c>
      <c r="H144" s="2"/>
      <c r="I144" s="3"/>
    </row>
    <row r="145" spans="1:9" ht="17.25" customHeight="1">
      <c r="A145" s="28"/>
      <c r="B145" s="28"/>
      <c r="C145" s="17" t="s">
        <v>16</v>
      </c>
      <c r="D145" s="5">
        <f>SUM(E145:G145)</f>
        <v>9800</v>
      </c>
      <c r="E145" s="5">
        <f>'Прил №3 гор бюд.'!E69</f>
        <v>3000</v>
      </c>
      <c r="F145" s="5">
        <f>'Прил №3 гор бюд.'!F69</f>
        <v>3400</v>
      </c>
      <c r="G145" s="5">
        <f>'Прил №3 гор бюд.'!G69</f>
        <v>3400</v>
      </c>
      <c r="H145" s="2"/>
      <c r="I145" s="3"/>
    </row>
    <row r="146" spans="1:9" ht="17.25" customHeight="1">
      <c r="A146" s="28"/>
      <c r="B146" s="28"/>
      <c r="C146" s="17" t="s">
        <v>14</v>
      </c>
      <c r="D146" s="5">
        <f>SUM(E146:G146)</f>
        <v>0</v>
      </c>
      <c r="E146" s="5">
        <v>0</v>
      </c>
      <c r="F146" s="5">
        <v>0</v>
      </c>
      <c r="G146" s="5">
        <v>0</v>
      </c>
      <c r="H146" s="2"/>
      <c r="I146" s="3"/>
    </row>
    <row r="147" spans="1:9" ht="16.5" customHeight="1">
      <c r="A147" s="28" t="s">
        <v>22</v>
      </c>
      <c r="B147" s="28" t="s">
        <v>133</v>
      </c>
      <c r="C147" s="17" t="s">
        <v>56</v>
      </c>
      <c r="D147" s="5">
        <f>E147+F147+G147</f>
        <v>2200</v>
      </c>
      <c r="E147" s="5">
        <f>E148+E149+E150+E151</f>
        <v>1000</v>
      </c>
      <c r="F147" s="5">
        <f>F148+F149+F150+F151</f>
        <v>600</v>
      </c>
      <c r="G147" s="5">
        <f>G148+G149+G150+G151</f>
        <v>600</v>
      </c>
      <c r="H147" s="2"/>
      <c r="I147" s="3"/>
    </row>
    <row r="148" spans="1:9" ht="16.5" customHeight="1">
      <c r="A148" s="28"/>
      <c r="B148" s="28"/>
      <c r="C148" s="17" t="s">
        <v>10</v>
      </c>
      <c r="D148" s="5">
        <f>SUM(E148:G148)</f>
        <v>0</v>
      </c>
      <c r="E148" s="5">
        <v>0</v>
      </c>
      <c r="F148" s="5">
        <v>0</v>
      </c>
      <c r="G148" s="5">
        <v>0</v>
      </c>
      <c r="H148" s="2"/>
      <c r="I148" s="3"/>
    </row>
    <row r="149" spans="1:9" ht="16.5" customHeight="1">
      <c r="A149" s="28"/>
      <c r="B149" s="28"/>
      <c r="C149" s="17" t="s">
        <v>15</v>
      </c>
      <c r="D149" s="5">
        <f>SUM(E149:G149)</f>
        <v>0</v>
      </c>
      <c r="E149" s="5">
        <v>0</v>
      </c>
      <c r="F149" s="5">
        <v>0</v>
      </c>
      <c r="G149" s="5">
        <v>0</v>
      </c>
      <c r="H149" s="2"/>
      <c r="I149" s="3"/>
    </row>
    <row r="150" spans="1:9" ht="16.5" customHeight="1">
      <c r="A150" s="28"/>
      <c r="B150" s="28"/>
      <c r="C150" s="17" t="s">
        <v>16</v>
      </c>
      <c r="D150" s="5">
        <f>SUM(E150:G150)</f>
        <v>2200</v>
      </c>
      <c r="E150" s="5">
        <f>'Прил №3 гор бюд.'!E72</f>
        <v>1000</v>
      </c>
      <c r="F150" s="5">
        <f>'Прил №3 гор бюд.'!F72</f>
        <v>600</v>
      </c>
      <c r="G150" s="5">
        <f>'Прил №3 гор бюд.'!G72</f>
        <v>600</v>
      </c>
      <c r="H150" s="2"/>
      <c r="I150" s="3"/>
    </row>
    <row r="151" spans="1:9" ht="16.5" customHeight="1">
      <c r="A151" s="28"/>
      <c r="B151" s="28"/>
      <c r="C151" s="17" t="s">
        <v>14</v>
      </c>
      <c r="D151" s="5">
        <f>SUM(E151:G151)</f>
        <v>0</v>
      </c>
      <c r="E151" s="5">
        <v>0</v>
      </c>
      <c r="F151" s="5">
        <v>0</v>
      </c>
      <c r="G151" s="5">
        <v>0</v>
      </c>
      <c r="H151" s="2"/>
      <c r="I151" s="3"/>
    </row>
    <row r="152" spans="1:9" ht="17.25" customHeight="1">
      <c r="A152" s="28" t="s">
        <v>45</v>
      </c>
      <c r="B152" s="28" t="s">
        <v>90</v>
      </c>
      <c r="C152" s="17" t="s">
        <v>56</v>
      </c>
      <c r="D152" s="5">
        <f aca="true" t="shared" si="19" ref="D152:D190">SUM(E152:G152)</f>
        <v>18570</v>
      </c>
      <c r="E152" s="5">
        <f>SUM(E155:E157)+E160</f>
        <v>6190</v>
      </c>
      <c r="F152" s="5">
        <f>SUM(F155:F157)+F160</f>
        <v>6190</v>
      </c>
      <c r="G152" s="5">
        <f>SUM(G155:G157)+G160</f>
        <v>6190</v>
      </c>
      <c r="H152" s="2"/>
      <c r="I152" s="3"/>
    </row>
    <row r="153" spans="1:9" ht="17.25" customHeight="1">
      <c r="A153" s="28"/>
      <c r="B153" s="28"/>
      <c r="C153" s="17" t="s">
        <v>41</v>
      </c>
      <c r="D153" s="5">
        <f>SUM(E153:G153)</f>
        <v>18570</v>
      </c>
      <c r="E153" s="5">
        <f>E152-E154</f>
        <v>6190</v>
      </c>
      <c r="F153" s="5">
        <f>F152-F154</f>
        <v>6190</v>
      </c>
      <c r="G153" s="5">
        <f>G152-G154</f>
        <v>6190</v>
      </c>
      <c r="H153" s="2"/>
      <c r="I153" s="3"/>
    </row>
    <row r="154" spans="1:9" ht="17.25" customHeight="1">
      <c r="A154" s="28"/>
      <c r="B154" s="28"/>
      <c r="C154" s="17" t="s">
        <v>42</v>
      </c>
      <c r="D154" s="5">
        <f>SUM(E154:G154)</f>
        <v>0</v>
      </c>
      <c r="E154" s="5">
        <f>E159</f>
        <v>0</v>
      </c>
      <c r="F154" s="5">
        <f>F159</f>
        <v>0</v>
      </c>
      <c r="G154" s="5">
        <f>G159</f>
        <v>0</v>
      </c>
      <c r="H154" s="2"/>
      <c r="I154" s="3"/>
    </row>
    <row r="155" spans="1:9" ht="17.25" customHeight="1">
      <c r="A155" s="28"/>
      <c r="B155" s="28"/>
      <c r="C155" s="17" t="s">
        <v>10</v>
      </c>
      <c r="D155" s="5">
        <f t="shared" si="19"/>
        <v>0</v>
      </c>
      <c r="E155" s="5">
        <f aca="true" t="shared" si="20" ref="E155:G157">E164+E186</f>
        <v>0</v>
      </c>
      <c r="F155" s="5">
        <f t="shared" si="20"/>
        <v>0</v>
      </c>
      <c r="G155" s="5">
        <f t="shared" si="20"/>
        <v>0</v>
      </c>
      <c r="H155" s="2"/>
      <c r="I155" s="3"/>
    </row>
    <row r="156" spans="1:9" ht="17.25" customHeight="1">
      <c r="A156" s="28"/>
      <c r="B156" s="28"/>
      <c r="C156" s="17" t="s">
        <v>15</v>
      </c>
      <c r="D156" s="5">
        <f t="shared" si="19"/>
        <v>0</v>
      </c>
      <c r="E156" s="5">
        <f t="shared" si="20"/>
        <v>0</v>
      </c>
      <c r="F156" s="5">
        <f t="shared" si="20"/>
        <v>0</v>
      </c>
      <c r="G156" s="5">
        <f t="shared" si="20"/>
        <v>0</v>
      </c>
      <c r="H156" s="2"/>
      <c r="I156" s="3"/>
    </row>
    <row r="157" spans="1:9" ht="17.25" customHeight="1">
      <c r="A157" s="28"/>
      <c r="B157" s="28"/>
      <c r="C157" s="17" t="s">
        <v>12</v>
      </c>
      <c r="D157" s="5">
        <f t="shared" si="19"/>
        <v>18570</v>
      </c>
      <c r="E157" s="5">
        <f t="shared" si="20"/>
        <v>6190</v>
      </c>
      <c r="F157" s="5">
        <f t="shared" si="20"/>
        <v>6190</v>
      </c>
      <c r="G157" s="5">
        <f t="shared" si="20"/>
        <v>6190</v>
      </c>
      <c r="H157" s="2"/>
      <c r="I157" s="3"/>
    </row>
    <row r="158" spans="1:9" ht="17.25" customHeight="1">
      <c r="A158" s="28"/>
      <c r="B158" s="28"/>
      <c r="C158" s="22" t="s">
        <v>59</v>
      </c>
      <c r="D158" s="5">
        <f t="shared" si="19"/>
        <v>18570</v>
      </c>
      <c r="E158" s="5">
        <f>E157-E159</f>
        <v>6190</v>
      </c>
      <c r="F158" s="5">
        <f>F157-F159</f>
        <v>6190</v>
      </c>
      <c r="G158" s="5">
        <f>G157-G159</f>
        <v>6190</v>
      </c>
      <c r="H158" s="2"/>
      <c r="I158" s="3"/>
    </row>
    <row r="159" spans="1:9" ht="17.25" customHeight="1">
      <c r="A159" s="28"/>
      <c r="B159" s="28"/>
      <c r="C159" s="22" t="s">
        <v>57</v>
      </c>
      <c r="D159" s="5">
        <f t="shared" si="19"/>
        <v>0</v>
      </c>
      <c r="E159" s="5">
        <f>E190</f>
        <v>0</v>
      </c>
      <c r="F159" s="5">
        <f>F190</f>
        <v>0</v>
      </c>
      <c r="G159" s="5">
        <f>G190+G163</f>
        <v>0</v>
      </c>
      <c r="H159" s="2"/>
      <c r="I159" s="3"/>
    </row>
    <row r="160" spans="1:9" ht="17.25" customHeight="1">
      <c r="A160" s="28"/>
      <c r="B160" s="28"/>
      <c r="C160" s="17" t="s">
        <v>14</v>
      </c>
      <c r="D160" s="5">
        <f t="shared" si="19"/>
        <v>0</v>
      </c>
      <c r="E160" s="5">
        <f>E167+E191</f>
        <v>0</v>
      </c>
      <c r="F160" s="5">
        <f>F167+F191</f>
        <v>0</v>
      </c>
      <c r="G160" s="5">
        <f>G167+G191</f>
        <v>0</v>
      </c>
      <c r="H160" s="2"/>
      <c r="I160" s="3"/>
    </row>
    <row r="161" spans="1:9" ht="17.25" customHeight="1">
      <c r="A161" s="28" t="s">
        <v>5</v>
      </c>
      <c r="B161" s="28" t="s">
        <v>23</v>
      </c>
      <c r="C161" s="17" t="s">
        <v>56</v>
      </c>
      <c r="D161" s="5">
        <f t="shared" si="19"/>
        <v>240</v>
      </c>
      <c r="E161" s="5">
        <f>SUM(E164:E167)</f>
        <v>80</v>
      </c>
      <c r="F161" s="5">
        <f>SUM(F164:F167)</f>
        <v>80</v>
      </c>
      <c r="G161" s="5">
        <f>SUM(G164:G167)</f>
        <v>80</v>
      </c>
      <c r="H161" s="2"/>
      <c r="I161" s="3"/>
    </row>
    <row r="162" spans="1:9" ht="17.25" customHeight="1">
      <c r="A162" s="28"/>
      <c r="B162" s="28"/>
      <c r="C162" s="17" t="s">
        <v>41</v>
      </c>
      <c r="D162" s="5">
        <f>SUM(E162:G162)</f>
        <v>240</v>
      </c>
      <c r="E162" s="5">
        <f>E161-E163</f>
        <v>80</v>
      </c>
      <c r="F162" s="5">
        <f>F161-F163</f>
        <v>80</v>
      </c>
      <c r="G162" s="5">
        <f>G161-G163</f>
        <v>80</v>
      </c>
      <c r="H162" s="2"/>
      <c r="I162" s="3"/>
    </row>
    <row r="163" spans="1:9" ht="17.25" customHeight="1">
      <c r="A163" s="28"/>
      <c r="B163" s="28"/>
      <c r="C163" s="17" t="s">
        <v>42</v>
      </c>
      <c r="D163" s="5">
        <f>SUM(E163:G163)</f>
        <v>0</v>
      </c>
      <c r="E163" s="5">
        <v>0</v>
      </c>
      <c r="F163" s="5">
        <v>0</v>
      </c>
      <c r="G163" s="5">
        <v>0</v>
      </c>
      <c r="H163" s="2"/>
      <c r="I163" s="3"/>
    </row>
    <row r="164" spans="1:9" ht="17.25" customHeight="1">
      <c r="A164" s="28"/>
      <c r="B164" s="28"/>
      <c r="C164" s="17" t="s">
        <v>10</v>
      </c>
      <c r="D164" s="5">
        <f t="shared" si="19"/>
        <v>0</v>
      </c>
      <c r="E164" s="5">
        <f aca="true" t="shared" si="21" ref="E164:G167">E169+E174+E179</f>
        <v>0</v>
      </c>
      <c r="F164" s="5">
        <f t="shared" si="21"/>
        <v>0</v>
      </c>
      <c r="G164" s="5">
        <f t="shared" si="21"/>
        <v>0</v>
      </c>
      <c r="H164" s="2"/>
      <c r="I164" s="3"/>
    </row>
    <row r="165" spans="1:9" ht="17.25" customHeight="1">
      <c r="A165" s="28"/>
      <c r="B165" s="28"/>
      <c r="C165" s="17" t="s">
        <v>15</v>
      </c>
      <c r="D165" s="5">
        <f t="shared" si="19"/>
        <v>0</v>
      </c>
      <c r="E165" s="5">
        <f t="shared" si="21"/>
        <v>0</v>
      </c>
      <c r="F165" s="5">
        <f t="shared" si="21"/>
        <v>0</v>
      </c>
      <c r="G165" s="5">
        <f t="shared" si="21"/>
        <v>0</v>
      </c>
      <c r="H165" s="2"/>
      <c r="I165" s="3"/>
    </row>
    <row r="166" spans="1:9" ht="17.25" customHeight="1">
      <c r="A166" s="28"/>
      <c r="B166" s="28"/>
      <c r="C166" s="17" t="s">
        <v>16</v>
      </c>
      <c r="D166" s="5">
        <f t="shared" si="19"/>
        <v>240</v>
      </c>
      <c r="E166" s="5">
        <f>E171+E176+E181</f>
        <v>80</v>
      </c>
      <c r="F166" s="5">
        <f t="shared" si="21"/>
        <v>80</v>
      </c>
      <c r="G166" s="5">
        <f t="shared" si="21"/>
        <v>80</v>
      </c>
      <c r="H166" s="2"/>
      <c r="I166" s="3"/>
    </row>
    <row r="167" spans="1:9" ht="17.25" customHeight="1">
      <c r="A167" s="28"/>
      <c r="B167" s="28"/>
      <c r="C167" s="17" t="s">
        <v>14</v>
      </c>
      <c r="D167" s="5">
        <f t="shared" si="19"/>
        <v>0</v>
      </c>
      <c r="E167" s="5">
        <f t="shared" si="21"/>
        <v>0</v>
      </c>
      <c r="F167" s="5">
        <f t="shared" si="21"/>
        <v>0</v>
      </c>
      <c r="G167" s="5">
        <f t="shared" si="21"/>
        <v>0</v>
      </c>
      <c r="H167" s="2"/>
      <c r="I167" s="3"/>
    </row>
    <row r="168" spans="1:9" ht="17.25" customHeight="1">
      <c r="A168" s="28" t="s">
        <v>24</v>
      </c>
      <c r="B168" s="28" t="s">
        <v>93</v>
      </c>
      <c r="C168" s="17" t="s">
        <v>56</v>
      </c>
      <c r="D168" s="5">
        <f t="shared" si="19"/>
        <v>60</v>
      </c>
      <c r="E168" s="5">
        <f>SUM(E169:E172)</f>
        <v>20</v>
      </c>
      <c r="F168" s="5">
        <f>SUM(F169:F172)</f>
        <v>20</v>
      </c>
      <c r="G168" s="5">
        <f>SUM(G169:G172)</f>
        <v>20</v>
      </c>
      <c r="H168" s="2"/>
      <c r="I168" s="3"/>
    </row>
    <row r="169" spans="1:9" ht="17.25" customHeight="1">
      <c r="A169" s="28"/>
      <c r="B169" s="28"/>
      <c r="C169" s="17" t="s">
        <v>10</v>
      </c>
      <c r="D169" s="5">
        <f t="shared" si="19"/>
        <v>0</v>
      </c>
      <c r="E169" s="5">
        <v>0</v>
      </c>
      <c r="F169" s="5">
        <v>0</v>
      </c>
      <c r="G169" s="5">
        <v>0</v>
      </c>
      <c r="H169" s="2"/>
      <c r="I169" s="3"/>
    </row>
    <row r="170" spans="1:9" ht="17.25" customHeight="1">
      <c r="A170" s="28"/>
      <c r="B170" s="28"/>
      <c r="C170" s="17" t="s">
        <v>15</v>
      </c>
      <c r="D170" s="5">
        <f t="shared" si="19"/>
        <v>0</v>
      </c>
      <c r="E170" s="5">
        <v>0</v>
      </c>
      <c r="F170" s="5">
        <v>0</v>
      </c>
      <c r="G170" s="5">
        <v>0</v>
      </c>
      <c r="H170" s="2"/>
      <c r="I170" s="3"/>
    </row>
    <row r="171" spans="1:9" ht="17.25" customHeight="1">
      <c r="A171" s="28"/>
      <c r="B171" s="28"/>
      <c r="C171" s="17" t="s">
        <v>16</v>
      </c>
      <c r="D171" s="5">
        <f t="shared" si="19"/>
        <v>60</v>
      </c>
      <c r="E171" s="5">
        <f>'Прил №3 гор бюд.'!E89</f>
        <v>20</v>
      </c>
      <c r="F171" s="5">
        <f>'Прил №3 гор бюд.'!F89</f>
        <v>20</v>
      </c>
      <c r="G171" s="5">
        <f>'Прил №3 гор бюд.'!G89</f>
        <v>20</v>
      </c>
      <c r="H171" s="2"/>
      <c r="I171" s="3"/>
    </row>
    <row r="172" spans="1:9" ht="17.25" customHeight="1">
      <c r="A172" s="28"/>
      <c r="B172" s="28"/>
      <c r="C172" s="17" t="s">
        <v>14</v>
      </c>
      <c r="D172" s="5">
        <f t="shared" si="19"/>
        <v>0</v>
      </c>
      <c r="E172" s="5">
        <v>0</v>
      </c>
      <c r="F172" s="5">
        <v>0</v>
      </c>
      <c r="G172" s="5">
        <v>0</v>
      </c>
      <c r="H172" s="2"/>
      <c r="I172" s="3"/>
    </row>
    <row r="173" spans="1:9" ht="17.25" customHeight="1">
      <c r="A173" s="33" t="s">
        <v>25</v>
      </c>
      <c r="B173" s="28" t="s">
        <v>69</v>
      </c>
      <c r="C173" s="17" t="s">
        <v>56</v>
      </c>
      <c r="D173" s="5">
        <f t="shared" si="19"/>
        <v>150</v>
      </c>
      <c r="E173" s="5">
        <f>SUM(E174:E177)</f>
        <v>50</v>
      </c>
      <c r="F173" s="5">
        <f>SUM(F174:F177)</f>
        <v>50</v>
      </c>
      <c r="G173" s="5">
        <f>SUM(G174:G177)</f>
        <v>50</v>
      </c>
      <c r="H173" s="2"/>
      <c r="I173" s="3"/>
    </row>
    <row r="174" spans="1:9" ht="17.25" customHeight="1">
      <c r="A174" s="34"/>
      <c r="B174" s="28"/>
      <c r="C174" s="17" t="s">
        <v>10</v>
      </c>
      <c r="D174" s="5">
        <f t="shared" si="19"/>
        <v>0</v>
      </c>
      <c r="E174" s="5">
        <v>0</v>
      </c>
      <c r="F174" s="5">
        <v>0</v>
      </c>
      <c r="G174" s="5">
        <v>0</v>
      </c>
      <c r="H174" s="2"/>
      <c r="I174" s="3"/>
    </row>
    <row r="175" spans="1:9" ht="17.25" customHeight="1">
      <c r="A175" s="34"/>
      <c r="B175" s="28"/>
      <c r="C175" s="17" t="s">
        <v>15</v>
      </c>
      <c r="D175" s="5">
        <f t="shared" si="19"/>
        <v>0</v>
      </c>
      <c r="E175" s="5">
        <v>0</v>
      </c>
      <c r="F175" s="5">
        <v>0</v>
      </c>
      <c r="G175" s="5">
        <v>0</v>
      </c>
      <c r="H175" s="2"/>
      <c r="I175" s="3"/>
    </row>
    <row r="176" spans="1:9" ht="17.25" customHeight="1">
      <c r="A176" s="34"/>
      <c r="B176" s="28"/>
      <c r="C176" s="17" t="s">
        <v>16</v>
      </c>
      <c r="D176" s="5">
        <f t="shared" si="19"/>
        <v>150</v>
      </c>
      <c r="E176" s="5">
        <f>'Прил №3 гор бюд.'!E93</f>
        <v>50</v>
      </c>
      <c r="F176" s="5">
        <f>'Прил №3 гор бюд.'!F93</f>
        <v>50</v>
      </c>
      <c r="G176" s="5">
        <f>'Прил №3 гор бюд.'!G93</f>
        <v>50</v>
      </c>
      <c r="H176" s="2"/>
      <c r="I176" s="3"/>
    </row>
    <row r="177" spans="1:9" ht="17.25" customHeight="1">
      <c r="A177" s="34"/>
      <c r="B177" s="28"/>
      <c r="C177" s="17" t="s">
        <v>14</v>
      </c>
      <c r="D177" s="5">
        <f t="shared" si="19"/>
        <v>0</v>
      </c>
      <c r="E177" s="5">
        <v>0</v>
      </c>
      <c r="F177" s="5">
        <v>0</v>
      </c>
      <c r="G177" s="5">
        <v>0</v>
      </c>
      <c r="H177" s="2"/>
      <c r="I177" s="3"/>
    </row>
    <row r="178" spans="1:9" ht="17.25" customHeight="1">
      <c r="A178" s="28" t="s">
        <v>26</v>
      </c>
      <c r="B178" s="28" t="s">
        <v>68</v>
      </c>
      <c r="C178" s="17" t="s">
        <v>56</v>
      </c>
      <c r="D178" s="5">
        <f t="shared" si="19"/>
        <v>30</v>
      </c>
      <c r="E178" s="5">
        <f>SUM(E179:E182)</f>
        <v>10</v>
      </c>
      <c r="F178" s="5">
        <f>SUM(F179:F182)</f>
        <v>10</v>
      </c>
      <c r="G178" s="5">
        <f>SUM(G179:G182)</f>
        <v>10</v>
      </c>
      <c r="H178" s="2"/>
      <c r="I178" s="3"/>
    </row>
    <row r="179" spans="1:9" ht="17.25" customHeight="1">
      <c r="A179" s="28"/>
      <c r="B179" s="28"/>
      <c r="C179" s="17" t="s">
        <v>10</v>
      </c>
      <c r="D179" s="5">
        <f t="shared" si="19"/>
        <v>0</v>
      </c>
      <c r="E179" s="5">
        <v>0</v>
      </c>
      <c r="F179" s="5">
        <v>0</v>
      </c>
      <c r="G179" s="5">
        <v>0</v>
      </c>
      <c r="H179" s="26"/>
      <c r="I179" s="3"/>
    </row>
    <row r="180" spans="1:9" ht="17.25" customHeight="1">
      <c r="A180" s="28"/>
      <c r="B180" s="28"/>
      <c r="C180" s="17" t="s">
        <v>15</v>
      </c>
      <c r="D180" s="5">
        <f t="shared" si="19"/>
        <v>0</v>
      </c>
      <c r="E180" s="5">
        <v>0</v>
      </c>
      <c r="F180" s="5">
        <v>0</v>
      </c>
      <c r="G180" s="5">
        <v>0</v>
      </c>
      <c r="H180" s="2"/>
      <c r="I180" s="3"/>
    </row>
    <row r="181" spans="1:9" ht="17.25" customHeight="1">
      <c r="A181" s="28"/>
      <c r="B181" s="28"/>
      <c r="C181" s="17" t="s">
        <v>16</v>
      </c>
      <c r="D181" s="5">
        <f t="shared" si="19"/>
        <v>30</v>
      </c>
      <c r="E181" s="5">
        <f>'Прил №3 гор бюд.'!E97</f>
        <v>10</v>
      </c>
      <c r="F181" s="5">
        <f>'Прил №3 гор бюд.'!F97</f>
        <v>10</v>
      </c>
      <c r="G181" s="5">
        <f>'Прил №3 гор бюд.'!G97</f>
        <v>10</v>
      </c>
      <c r="H181" s="2"/>
      <c r="I181" s="3"/>
    </row>
    <row r="182" spans="1:9" ht="17.25" customHeight="1">
      <c r="A182" s="28"/>
      <c r="B182" s="28"/>
      <c r="C182" s="17" t="s">
        <v>14</v>
      </c>
      <c r="D182" s="5">
        <f t="shared" si="19"/>
        <v>0</v>
      </c>
      <c r="E182" s="5">
        <v>0</v>
      </c>
      <c r="F182" s="5">
        <v>0</v>
      </c>
      <c r="G182" s="5">
        <v>0</v>
      </c>
      <c r="H182" s="2"/>
      <c r="I182" s="3"/>
    </row>
    <row r="183" spans="1:9" ht="17.25" customHeight="1">
      <c r="A183" s="28" t="s">
        <v>6</v>
      </c>
      <c r="B183" s="28" t="s">
        <v>79</v>
      </c>
      <c r="C183" s="17" t="s">
        <v>56</v>
      </c>
      <c r="D183" s="5">
        <f t="shared" si="19"/>
        <v>18330</v>
      </c>
      <c r="E183" s="5">
        <f>SUM(E186:E188)+E191</f>
        <v>6110</v>
      </c>
      <c r="F183" s="5">
        <f>SUM(F186:F188)+F191</f>
        <v>6110</v>
      </c>
      <c r="G183" s="5">
        <f>SUM(G186:G188)+G191</f>
        <v>6110</v>
      </c>
      <c r="H183" s="2"/>
      <c r="I183" s="3"/>
    </row>
    <row r="184" spans="1:9" ht="17.25" customHeight="1">
      <c r="A184" s="28"/>
      <c r="B184" s="28"/>
      <c r="C184" s="17" t="s">
        <v>41</v>
      </c>
      <c r="D184" s="5">
        <f>SUM(E184:G184)</f>
        <v>18330</v>
      </c>
      <c r="E184" s="5">
        <f>E183-E185</f>
        <v>6110</v>
      </c>
      <c r="F184" s="5">
        <f>F183-F185</f>
        <v>6110</v>
      </c>
      <c r="G184" s="5">
        <f>G183-G185</f>
        <v>6110</v>
      </c>
      <c r="H184" s="2"/>
      <c r="I184" s="3"/>
    </row>
    <row r="185" spans="1:9" ht="30" customHeight="1">
      <c r="A185" s="28"/>
      <c r="B185" s="28"/>
      <c r="C185" s="17" t="s">
        <v>42</v>
      </c>
      <c r="D185" s="5">
        <f>SUM(E185:G185)</f>
        <v>0</v>
      </c>
      <c r="E185" s="5">
        <f>E190</f>
        <v>0</v>
      </c>
      <c r="F185" s="5">
        <f>F190</f>
        <v>0</v>
      </c>
      <c r="G185" s="5">
        <f>G190</f>
        <v>0</v>
      </c>
      <c r="H185" s="2"/>
      <c r="I185" s="3"/>
    </row>
    <row r="186" spans="1:9" ht="17.25" customHeight="1">
      <c r="A186" s="28"/>
      <c r="B186" s="28"/>
      <c r="C186" s="17" t="s">
        <v>10</v>
      </c>
      <c r="D186" s="5">
        <f t="shared" si="19"/>
        <v>0</v>
      </c>
      <c r="E186" s="5">
        <f aca="true" t="shared" si="22" ref="E186:G188">E193+E198+E203+E208+E213+E218</f>
        <v>0</v>
      </c>
      <c r="F186" s="5">
        <f t="shared" si="22"/>
        <v>0</v>
      </c>
      <c r="G186" s="5">
        <f t="shared" si="22"/>
        <v>0</v>
      </c>
      <c r="H186" s="2"/>
      <c r="I186" s="3"/>
    </row>
    <row r="187" spans="1:9" ht="17.25" customHeight="1">
      <c r="A187" s="28"/>
      <c r="B187" s="28"/>
      <c r="C187" s="17" t="s">
        <v>15</v>
      </c>
      <c r="D187" s="5">
        <f t="shared" si="19"/>
        <v>0</v>
      </c>
      <c r="E187" s="5">
        <f t="shared" si="22"/>
        <v>0</v>
      </c>
      <c r="F187" s="5">
        <f t="shared" si="22"/>
        <v>0</v>
      </c>
      <c r="G187" s="5">
        <f t="shared" si="22"/>
        <v>0</v>
      </c>
      <c r="H187" s="2"/>
      <c r="I187" s="3"/>
    </row>
    <row r="188" spans="1:9" ht="17.25" customHeight="1">
      <c r="A188" s="28"/>
      <c r="B188" s="28"/>
      <c r="C188" s="17" t="s">
        <v>12</v>
      </c>
      <c r="D188" s="5">
        <f t="shared" si="19"/>
        <v>18330</v>
      </c>
      <c r="E188" s="5">
        <f t="shared" si="22"/>
        <v>6110</v>
      </c>
      <c r="F188" s="5">
        <f t="shared" si="22"/>
        <v>6110</v>
      </c>
      <c r="G188" s="5">
        <f t="shared" si="22"/>
        <v>6110</v>
      </c>
      <c r="H188" s="2"/>
      <c r="I188" s="3"/>
    </row>
    <row r="189" spans="1:9" ht="17.25" customHeight="1">
      <c r="A189" s="28"/>
      <c r="B189" s="28"/>
      <c r="C189" s="22" t="s">
        <v>59</v>
      </c>
      <c r="D189" s="5">
        <f t="shared" si="19"/>
        <v>18330</v>
      </c>
      <c r="E189" s="5">
        <f>E188-E190</f>
        <v>6110</v>
      </c>
      <c r="F189" s="5">
        <f>F188-F190</f>
        <v>6110</v>
      </c>
      <c r="G189" s="5">
        <f>G188-G190</f>
        <v>6110</v>
      </c>
      <c r="H189" s="2"/>
      <c r="I189" s="3"/>
    </row>
    <row r="190" spans="1:9" ht="28.5" customHeight="1">
      <c r="A190" s="28"/>
      <c r="B190" s="28"/>
      <c r="C190" s="17" t="s">
        <v>42</v>
      </c>
      <c r="D190" s="5">
        <f t="shared" si="19"/>
        <v>0</v>
      </c>
      <c r="E190" s="5">
        <v>0</v>
      </c>
      <c r="F190" s="5">
        <v>0</v>
      </c>
      <c r="G190" s="5">
        <v>0</v>
      </c>
      <c r="H190" s="2"/>
      <c r="I190" s="3"/>
    </row>
    <row r="191" spans="1:9" ht="17.25" customHeight="1">
      <c r="A191" s="28"/>
      <c r="B191" s="28"/>
      <c r="C191" s="17" t="s">
        <v>14</v>
      </c>
      <c r="D191" s="5">
        <f>SUM(E191:G191)</f>
        <v>0</v>
      </c>
      <c r="E191" s="5">
        <f>E196+E201+E206+E211+E216+E221</f>
        <v>0</v>
      </c>
      <c r="F191" s="5">
        <f>F196+F201+F206+F211+F216+F221</f>
        <v>0</v>
      </c>
      <c r="G191" s="5">
        <f>G196+G201+G206+G211+G216+G221</f>
        <v>0</v>
      </c>
      <c r="H191" s="2"/>
      <c r="I191" s="3"/>
    </row>
    <row r="192" spans="1:9" ht="16.5" customHeight="1">
      <c r="A192" s="28" t="s">
        <v>27</v>
      </c>
      <c r="B192" s="28" t="s">
        <v>80</v>
      </c>
      <c r="C192" s="17" t="s">
        <v>56</v>
      </c>
      <c r="D192" s="5">
        <f aca="true" t="shared" si="23" ref="D192:D199">SUM(E192:G192)</f>
        <v>2400</v>
      </c>
      <c r="E192" s="5">
        <f>SUM(E193:E196)</f>
        <v>800</v>
      </c>
      <c r="F192" s="5">
        <f>SUM(F193:F196)</f>
        <v>800</v>
      </c>
      <c r="G192" s="5">
        <f>SUM(G193:G196)</f>
        <v>800</v>
      </c>
      <c r="H192" s="2"/>
      <c r="I192" s="3"/>
    </row>
    <row r="193" spans="1:9" ht="16.5" customHeight="1">
      <c r="A193" s="28"/>
      <c r="B193" s="28"/>
      <c r="C193" s="17" t="s">
        <v>10</v>
      </c>
      <c r="D193" s="5">
        <f t="shared" si="23"/>
        <v>0</v>
      </c>
      <c r="E193" s="5">
        <v>0</v>
      </c>
      <c r="F193" s="5">
        <v>0</v>
      </c>
      <c r="G193" s="5">
        <v>0</v>
      </c>
      <c r="H193" s="2"/>
      <c r="I193" s="3"/>
    </row>
    <row r="194" spans="1:9" ht="16.5" customHeight="1">
      <c r="A194" s="28"/>
      <c r="B194" s="28"/>
      <c r="C194" s="17" t="s">
        <v>15</v>
      </c>
      <c r="D194" s="5">
        <f t="shared" si="23"/>
        <v>0</v>
      </c>
      <c r="E194" s="5">
        <v>0</v>
      </c>
      <c r="F194" s="5">
        <v>0</v>
      </c>
      <c r="G194" s="5">
        <v>0</v>
      </c>
      <c r="H194" s="2"/>
      <c r="I194" s="3"/>
    </row>
    <row r="195" spans="1:9" ht="16.5" customHeight="1">
      <c r="A195" s="28"/>
      <c r="B195" s="28"/>
      <c r="C195" s="17" t="s">
        <v>16</v>
      </c>
      <c r="D195" s="5">
        <f t="shared" si="23"/>
        <v>2400</v>
      </c>
      <c r="E195" s="5">
        <f>'Прил №3 гор бюд.'!E105</f>
        <v>800</v>
      </c>
      <c r="F195" s="5">
        <f>'Прил №3 гор бюд.'!F105</f>
        <v>800</v>
      </c>
      <c r="G195" s="5">
        <f>'Прил №3 гор бюд.'!G105</f>
        <v>800</v>
      </c>
      <c r="H195" s="2"/>
      <c r="I195" s="3"/>
    </row>
    <row r="196" spans="1:9" ht="16.5" customHeight="1">
      <c r="A196" s="28"/>
      <c r="B196" s="28"/>
      <c r="C196" s="17" t="s">
        <v>14</v>
      </c>
      <c r="D196" s="5">
        <f t="shared" si="23"/>
        <v>0</v>
      </c>
      <c r="E196" s="5">
        <v>0</v>
      </c>
      <c r="F196" s="5">
        <v>0</v>
      </c>
      <c r="G196" s="5">
        <v>0</v>
      </c>
      <c r="H196" s="2"/>
      <c r="I196" s="3"/>
    </row>
    <row r="197" spans="1:9" ht="16.5" customHeight="1">
      <c r="A197" s="33" t="s">
        <v>28</v>
      </c>
      <c r="B197" s="28" t="s">
        <v>81</v>
      </c>
      <c r="C197" s="17" t="s">
        <v>56</v>
      </c>
      <c r="D197" s="5">
        <f t="shared" si="23"/>
        <v>6900</v>
      </c>
      <c r="E197" s="5">
        <f>SUM(E198:E201)</f>
        <v>2300</v>
      </c>
      <c r="F197" s="5">
        <f>SUM(F198:F201)</f>
        <v>2300</v>
      </c>
      <c r="G197" s="5">
        <f>SUM(G198:G201)</f>
        <v>2300</v>
      </c>
      <c r="H197" s="2"/>
      <c r="I197" s="3"/>
    </row>
    <row r="198" spans="1:9" ht="16.5" customHeight="1">
      <c r="A198" s="34"/>
      <c r="B198" s="28"/>
      <c r="C198" s="17" t="s">
        <v>10</v>
      </c>
      <c r="D198" s="5">
        <f t="shared" si="23"/>
        <v>0</v>
      </c>
      <c r="E198" s="5">
        <v>0</v>
      </c>
      <c r="F198" s="5">
        <v>0</v>
      </c>
      <c r="G198" s="5">
        <v>0</v>
      </c>
      <c r="H198" s="2"/>
      <c r="I198" s="3"/>
    </row>
    <row r="199" spans="1:9" ht="16.5" customHeight="1">
      <c r="A199" s="34"/>
      <c r="B199" s="28"/>
      <c r="C199" s="17" t="s">
        <v>15</v>
      </c>
      <c r="D199" s="5">
        <f t="shared" si="23"/>
        <v>0</v>
      </c>
      <c r="E199" s="5">
        <v>0</v>
      </c>
      <c r="F199" s="5">
        <v>0</v>
      </c>
      <c r="G199" s="5">
        <v>0</v>
      </c>
      <c r="H199" s="2"/>
      <c r="I199" s="3"/>
    </row>
    <row r="200" spans="1:9" ht="16.5" customHeight="1">
      <c r="A200" s="34"/>
      <c r="B200" s="28"/>
      <c r="C200" s="17" t="s">
        <v>16</v>
      </c>
      <c r="D200" s="5">
        <f>SUM(E200:G200)</f>
        <v>6900</v>
      </c>
      <c r="E200" s="5">
        <f>'Прил №3 гор бюд.'!E108</f>
        <v>2300</v>
      </c>
      <c r="F200" s="5">
        <f>'Прил №3 гор бюд.'!F108</f>
        <v>2300</v>
      </c>
      <c r="G200" s="5">
        <f>'Прил №3 гор бюд.'!G108</f>
        <v>2300</v>
      </c>
      <c r="H200" s="2"/>
      <c r="I200" s="3"/>
    </row>
    <row r="201" spans="1:9" ht="16.5" customHeight="1">
      <c r="A201" s="34"/>
      <c r="B201" s="28"/>
      <c r="C201" s="17" t="s">
        <v>14</v>
      </c>
      <c r="D201" s="5">
        <f>SUM(E201:G201)</f>
        <v>0</v>
      </c>
      <c r="E201" s="5">
        <v>0</v>
      </c>
      <c r="F201" s="5">
        <v>0</v>
      </c>
      <c r="G201" s="5">
        <v>0</v>
      </c>
      <c r="H201" s="2"/>
      <c r="I201" s="3"/>
    </row>
    <row r="202" spans="1:9" ht="16.5" customHeight="1">
      <c r="A202" s="28" t="s">
        <v>29</v>
      </c>
      <c r="B202" s="28" t="s">
        <v>46</v>
      </c>
      <c r="C202" s="17" t="s">
        <v>56</v>
      </c>
      <c r="D202" s="5">
        <f aca="true" t="shared" si="24" ref="D202:D211">SUM(E202:G202)</f>
        <v>4500</v>
      </c>
      <c r="E202" s="5">
        <f>SUM(E203:E206)</f>
        <v>1500</v>
      </c>
      <c r="F202" s="5">
        <f>SUM(F203:F206)</f>
        <v>1500</v>
      </c>
      <c r="G202" s="5">
        <f>SUM(G203:G206)</f>
        <v>1500</v>
      </c>
      <c r="H202" s="2"/>
      <c r="I202" s="3"/>
    </row>
    <row r="203" spans="1:9" ht="16.5" customHeight="1">
      <c r="A203" s="28"/>
      <c r="B203" s="28"/>
      <c r="C203" s="17" t="s">
        <v>10</v>
      </c>
      <c r="D203" s="5">
        <f t="shared" si="24"/>
        <v>0</v>
      </c>
      <c r="E203" s="5">
        <v>0</v>
      </c>
      <c r="F203" s="5">
        <v>0</v>
      </c>
      <c r="G203" s="5">
        <v>0</v>
      </c>
      <c r="H203" s="2"/>
      <c r="I203" s="3"/>
    </row>
    <row r="204" spans="1:9" ht="16.5" customHeight="1">
      <c r="A204" s="28"/>
      <c r="B204" s="28"/>
      <c r="C204" s="17" t="s">
        <v>15</v>
      </c>
      <c r="D204" s="5">
        <f t="shared" si="24"/>
        <v>0</v>
      </c>
      <c r="E204" s="5">
        <v>0</v>
      </c>
      <c r="F204" s="5">
        <v>0</v>
      </c>
      <c r="G204" s="5">
        <v>0</v>
      </c>
      <c r="H204" s="2"/>
      <c r="I204" s="3"/>
    </row>
    <row r="205" spans="1:9" ht="16.5" customHeight="1">
      <c r="A205" s="28"/>
      <c r="B205" s="28"/>
      <c r="C205" s="17" t="s">
        <v>16</v>
      </c>
      <c r="D205" s="5">
        <f t="shared" si="24"/>
        <v>4500</v>
      </c>
      <c r="E205" s="5">
        <f>'Прил №3 гор бюд.'!E111</f>
        <v>1500</v>
      </c>
      <c r="F205" s="5">
        <f>'Прил №3 гор бюд.'!F111</f>
        <v>1500</v>
      </c>
      <c r="G205" s="5">
        <f>'Прил №3 гор бюд.'!G111</f>
        <v>1500</v>
      </c>
      <c r="H205" s="2"/>
      <c r="I205" s="3"/>
    </row>
    <row r="206" spans="1:9" ht="16.5" customHeight="1">
      <c r="A206" s="28"/>
      <c r="B206" s="28"/>
      <c r="C206" s="17" t="s">
        <v>14</v>
      </c>
      <c r="D206" s="5">
        <f t="shared" si="24"/>
        <v>0</v>
      </c>
      <c r="E206" s="5">
        <v>0</v>
      </c>
      <c r="F206" s="5">
        <v>0</v>
      </c>
      <c r="G206" s="5">
        <v>0</v>
      </c>
      <c r="H206" s="2"/>
      <c r="I206" s="3"/>
    </row>
    <row r="207" spans="1:9" ht="30" customHeight="1">
      <c r="A207" s="28" t="s">
        <v>51</v>
      </c>
      <c r="B207" s="28" t="s">
        <v>96</v>
      </c>
      <c r="C207" s="17" t="s">
        <v>56</v>
      </c>
      <c r="D207" s="5">
        <f t="shared" si="24"/>
        <v>1800</v>
      </c>
      <c r="E207" s="5">
        <f>SUM(E208:E211)</f>
        <v>600</v>
      </c>
      <c r="F207" s="5">
        <f>SUM(F208:F211)</f>
        <v>600</v>
      </c>
      <c r="G207" s="5">
        <f>SUM(G208:G211)</f>
        <v>600</v>
      </c>
      <c r="H207" s="2"/>
      <c r="I207" s="3"/>
    </row>
    <row r="208" spans="1:9" ht="30" customHeight="1">
      <c r="A208" s="28"/>
      <c r="B208" s="28"/>
      <c r="C208" s="17" t="s">
        <v>10</v>
      </c>
      <c r="D208" s="5">
        <f t="shared" si="24"/>
        <v>0</v>
      </c>
      <c r="E208" s="5">
        <v>0</v>
      </c>
      <c r="F208" s="5">
        <v>0</v>
      </c>
      <c r="G208" s="5">
        <v>0</v>
      </c>
      <c r="H208" s="2"/>
      <c r="I208" s="3"/>
    </row>
    <row r="209" spans="1:9" ht="30" customHeight="1">
      <c r="A209" s="28"/>
      <c r="B209" s="28"/>
      <c r="C209" s="17" t="s">
        <v>15</v>
      </c>
      <c r="D209" s="5">
        <f t="shared" si="24"/>
        <v>0</v>
      </c>
      <c r="E209" s="5">
        <v>0</v>
      </c>
      <c r="F209" s="5">
        <v>0</v>
      </c>
      <c r="G209" s="5">
        <v>0</v>
      </c>
      <c r="H209" s="2"/>
      <c r="I209" s="3"/>
    </row>
    <row r="210" spans="1:9" ht="30" customHeight="1">
      <c r="A210" s="28"/>
      <c r="B210" s="28"/>
      <c r="C210" s="17" t="s">
        <v>16</v>
      </c>
      <c r="D210" s="5">
        <f t="shared" si="24"/>
        <v>1800</v>
      </c>
      <c r="E210" s="5">
        <f>'Прил №3 гор бюд.'!E115</f>
        <v>600</v>
      </c>
      <c r="F210" s="5">
        <f>'Прил №3 гор бюд.'!F115</f>
        <v>600</v>
      </c>
      <c r="G210" s="5">
        <f>'Прил №3 гор бюд.'!G115</f>
        <v>600</v>
      </c>
      <c r="H210" s="2"/>
      <c r="I210" s="3"/>
    </row>
    <row r="211" spans="1:9" ht="40.5" customHeight="1">
      <c r="A211" s="28"/>
      <c r="B211" s="28"/>
      <c r="C211" s="17" t="s">
        <v>14</v>
      </c>
      <c r="D211" s="5">
        <f t="shared" si="24"/>
        <v>0</v>
      </c>
      <c r="E211" s="5">
        <v>0</v>
      </c>
      <c r="F211" s="5">
        <v>0</v>
      </c>
      <c r="G211" s="5">
        <v>0</v>
      </c>
      <c r="H211" s="2"/>
      <c r="I211" s="3"/>
    </row>
    <row r="212" spans="1:9" ht="46.5" customHeight="1">
      <c r="A212" s="33" t="s">
        <v>30</v>
      </c>
      <c r="B212" s="28" t="s">
        <v>82</v>
      </c>
      <c r="C212" s="17" t="s">
        <v>56</v>
      </c>
      <c r="D212" s="5">
        <f aca="true" t="shared" si="25" ref="D212:D221">SUM(E212:G212)</f>
        <v>1950</v>
      </c>
      <c r="E212" s="5">
        <f>SUM(E213:E216)</f>
        <v>650</v>
      </c>
      <c r="F212" s="5">
        <f>SUM(F213:F216)</f>
        <v>650</v>
      </c>
      <c r="G212" s="5">
        <f>SUM(G213:G216)</f>
        <v>650</v>
      </c>
      <c r="H212" s="2"/>
      <c r="I212" s="3"/>
    </row>
    <row r="213" spans="1:9" ht="46.5" customHeight="1">
      <c r="A213" s="34"/>
      <c r="B213" s="28"/>
      <c r="C213" s="17" t="s">
        <v>10</v>
      </c>
      <c r="D213" s="5">
        <f t="shared" si="25"/>
        <v>0</v>
      </c>
      <c r="E213" s="5">
        <v>0</v>
      </c>
      <c r="F213" s="5">
        <v>0</v>
      </c>
      <c r="G213" s="5">
        <v>0</v>
      </c>
      <c r="H213" s="2"/>
      <c r="I213" s="3"/>
    </row>
    <row r="214" spans="1:9" ht="46.5" customHeight="1">
      <c r="A214" s="34"/>
      <c r="B214" s="28"/>
      <c r="C214" s="17" t="s">
        <v>15</v>
      </c>
      <c r="D214" s="5">
        <f t="shared" si="25"/>
        <v>0</v>
      </c>
      <c r="E214" s="5">
        <v>0</v>
      </c>
      <c r="F214" s="5">
        <v>0</v>
      </c>
      <c r="G214" s="5">
        <v>0</v>
      </c>
      <c r="H214" s="2"/>
      <c r="I214" s="3"/>
    </row>
    <row r="215" spans="1:9" ht="46.5" customHeight="1">
      <c r="A215" s="34"/>
      <c r="B215" s="28"/>
      <c r="C215" s="17" t="s">
        <v>16</v>
      </c>
      <c r="D215" s="5">
        <f t="shared" si="25"/>
        <v>1950</v>
      </c>
      <c r="E215" s="5">
        <f>'Прил №3 гор бюд.'!E118</f>
        <v>650</v>
      </c>
      <c r="F215" s="5">
        <f>'Прил №3 гор бюд.'!F118</f>
        <v>650</v>
      </c>
      <c r="G215" s="5">
        <f>'Прил №3 гор бюд.'!G118</f>
        <v>650</v>
      </c>
      <c r="H215" s="2"/>
      <c r="I215" s="3"/>
    </row>
    <row r="216" spans="1:9" ht="71.25" customHeight="1">
      <c r="A216" s="35"/>
      <c r="B216" s="28"/>
      <c r="C216" s="17" t="s">
        <v>14</v>
      </c>
      <c r="D216" s="5">
        <f t="shared" si="25"/>
        <v>0</v>
      </c>
      <c r="E216" s="5">
        <v>0</v>
      </c>
      <c r="F216" s="5">
        <v>0</v>
      </c>
      <c r="G216" s="5">
        <v>0</v>
      </c>
      <c r="H216" s="2"/>
      <c r="I216" s="3"/>
    </row>
    <row r="217" spans="1:9" ht="33" customHeight="1">
      <c r="A217" s="33" t="s">
        <v>31</v>
      </c>
      <c r="B217" s="28" t="s">
        <v>97</v>
      </c>
      <c r="C217" s="17" t="s">
        <v>56</v>
      </c>
      <c r="D217" s="5">
        <f t="shared" si="25"/>
        <v>780</v>
      </c>
      <c r="E217" s="5">
        <f>SUM(E218:E221)</f>
        <v>260</v>
      </c>
      <c r="F217" s="5">
        <f>SUM(F218:F221)</f>
        <v>260</v>
      </c>
      <c r="G217" s="5">
        <f>SUM(G218:G221)</f>
        <v>260</v>
      </c>
      <c r="H217" s="2"/>
      <c r="I217" s="3"/>
    </row>
    <row r="218" spans="1:9" ht="33" customHeight="1">
      <c r="A218" s="34"/>
      <c r="B218" s="28"/>
      <c r="C218" s="17" t="s">
        <v>10</v>
      </c>
      <c r="D218" s="5">
        <f t="shared" si="25"/>
        <v>0</v>
      </c>
      <c r="E218" s="5">
        <v>0</v>
      </c>
      <c r="F218" s="5">
        <v>0</v>
      </c>
      <c r="G218" s="5">
        <v>0</v>
      </c>
      <c r="H218" s="2"/>
      <c r="I218" s="3"/>
    </row>
    <row r="219" spans="1:9" ht="33" customHeight="1">
      <c r="A219" s="34"/>
      <c r="B219" s="28"/>
      <c r="C219" s="17" t="s">
        <v>15</v>
      </c>
      <c r="D219" s="5">
        <f t="shared" si="25"/>
        <v>0</v>
      </c>
      <c r="E219" s="5">
        <v>0</v>
      </c>
      <c r="F219" s="5">
        <v>0</v>
      </c>
      <c r="G219" s="5">
        <v>0</v>
      </c>
      <c r="H219" s="2"/>
      <c r="I219" s="3"/>
    </row>
    <row r="220" spans="1:9" ht="33" customHeight="1">
      <c r="A220" s="34"/>
      <c r="B220" s="28"/>
      <c r="C220" s="17" t="s">
        <v>16</v>
      </c>
      <c r="D220" s="5">
        <f t="shared" si="25"/>
        <v>780</v>
      </c>
      <c r="E220" s="5">
        <f>'Прил №3 гор бюд.'!E121</f>
        <v>260</v>
      </c>
      <c r="F220" s="5">
        <f>'Прил №3 гор бюд.'!F121</f>
        <v>260</v>
      </c>
      <c r="G220" s="5">
        <f>'Прил №3 гор бюд.'!G121</f>
        <v>260</v>
      </c>
      <c r="H220" s="2"/>
      <c r="I220" s="3"/>
    </row>
    <row r="221" spans="1:9" ht="40.5" customHeight="1">
      <c r="A221" s="34"/>
      <c r="B221" s="28"/>
      <c r="C221" s="17" t="s">
        <v>14</v>
      </c>
      <c r="D221" s="5">
        <f t="shared" si="25"/>
        <v>0</v>
      </c>
      <c r="E221" s="5">
        <v>0</v>
      </c>
      <c r="F221" s="5">
        <v>0</v>
      </c>
      <c r="G221" s="5">
        <v>0</v>
      </c>
      <c r="H221" s="2"/>
      <c r="I221" s="3"/>
    </row>
    <row r="222" spans="1:9" ht="15" customHeight="1">
      <c r="A222" s="28" t="s">
        <v>44</v>
      </c>
      <c r="B222" s="28" t="s">
        <v>91</v>
      </c>
      <c r="C222" s="17" t="s">
        <v>56</v>
      </c>
      <c r="D222" s="5">
        <f aca="true" t="shared" si="26" ref="D222:D228">SUM(E222:G222)</f>
        <v>118410</v>
      </c>
      <c r="E222" s="5">
        <f>SUM(E225:E228)</f>
        <v>25470</v>
      </c>
      <c r="F222" s="5">
        <f>SUM(F225:F228)</f>
        <v>46470</v>
      </c>
      <c r="G222" s="5">
        <f>SUM(G225:G228)</f>
        <v>46470</v>
      </c>
      <c r="H222" s="2"/>
      <c r="I222" s="3"/>
    </row>
    <row r="223" spans="1:9" ht="15" customHeight="1">
      <c r="A223" s="28"/>
      <c r="B223" s="28"/>
      <c r="C223" s="17" t="s">
        <v>41</v>
      </c>
      <c r="D223" s="5">
        <f>SUM(E223:G223)</f>
        <v>118410</v>
      </c>
      <c r="E223" s="5">
        <f>E222-E224</f>
        <v>25470</v>
      </c>
      <c r="F223" s="5">
        <f>F222-F224</f>
        <v>46470</v>
      </c>
      <c r="G223" s="5">
        <f>G222-G224</f>
        <v>46470</v>
      </c>
      <c r="H223" s="2"/>
      <c r="I223" s="3"/>
    </row>
    <row r="224" spans="1:9" ht="15" customHeight="1">
      <c r="A224" s="28"/>
      <c r="B224" s="28"/>
      <c r="C224" s="17" t="s">
        <v>42</v>
      </c>
      <c r="D224" s="5">
        <f>SUM(E224:G224)</f>
        <v>0</v>
      </c>
      <c r="E224" s="5">
        <v>0</v>
      </c>
      <c r="F224" s="5">
        <v>0</v>
      </c>
      <c r="G224" s="5">
        <v>0</v>
      </c>
      <c r="H224" s="2"/>
      <c r="I224" s="3"/>
    </row>
    <row r="225" spans="1:9" ht="15" customHeight="1">
      <c r="A225" s="28"/>
      <c r="B225" s="28"/>
      <c r="C225" s="17" t="s">
        <v>10</v>
      </c>
      <c r="D225" s="5">
        <f t="shared" si="26"/>
        <v>0</v>
      </c>
      <c r="E225" s="5">
        <f aca="true" t="shared" si="27" ref="E225:G226">E237+E249</f>
        <v>0</v>
      </c>
      <c r="F225" s="5">
        <f t="shared" si="27"/>
        <v>0</v>
      </c>
      <c r="G225" s="5">
        <f t="shared" si="27"/>
        <v>0</v>
      </c>
      <c r="H225" s="2"/>
      <c r="I225" s="3"/>
    </row>
    <row r="226" spans="1:9" ht="15" customHeight="1">
      <c r="A226" s="28"/>
      <c r="B226" s="28"/>
      <c r="C226" s="17" t="s">
        <v>15</v>
      </c>
      <c r="D226" s="5">
        <f t="shared" si="26"/>
        <v>0</v>
      </c>
      <c r="E226" s="5">
        <f t="shared" si="27"/>
        <v>0</v>
      </c>
      <c r="F226" s="5">
        <f t="shared" si="27"/>
        <v>0</v>
      </c>
      <c r="G226" s="5">
        <f t="shared" si="27"/>
        <v>0</v>
      </c>
      <c r="H226" s="2"/>
      <c r="I226" s="3"/>
    </row>
    <row r="227" spans="1:9" ht="15" customHeight="1">
      <c r="A227" s="28"/>
      <c r="B227" s="28"/>
      <c r="C227" s="17" t="s">
        <v>16</v>
      </c>
      <c r="D227" s="5">
        <f t="shared" si="26"/>
        <v>118410</v>
      </c>
      <c r="E227" s="5">
        <f>E234+E251</f>
        <v>25470</v>
      </c>
      <c r="F227" s="5">
        <f>F234+F251</f>
        <v>46470</v>
      </c>
      <c r="G227" s="5">
        <f>G234+G251</f>
        <v>46470</v>
      </c>
      <c r="H227" s="2"/>
      <c r="I227" s="3"/>
    </row>
    <row r="228" spans="1:9" ht="15" customHeight="1">
      <c r="A228" s="28"/>
      <c r="B228" s="28"/>
      <c r="C228" s="17" t="s">
        <v>14</v>
      </c>
      <c r="D228" s="5">
        <f t="shared" si="26"/>
        <v>0</v>
      </c>
      <c r="E228" s="5">
        <f>E1991+E252</f>
        <v>0</v>
      </c>
      <c r="F228" s="5">
        <f>F1991+F252</f>
        <v>0</v>
      </c>
      <c r="G228" s="5">
        <f>G1991+G252</f>
        <v>0</v>
      </c>
      <c r="H228" s="2"/>
      <c r="I228" s="3"/>
    </row>
    <row r="229" spans="1:9" ht="15.75" customHeight="1">
      <c r="A229" s="28" t="s">
        <v>32</v>
      </c>
      <c r="B229" s="28" t="s">
        <v>73</v>
      </c>
      <c r="C229" s="17" t="s">
        <v>56</v>
      </c>
      <c r="D229" s="5">
        <f>SUM(E229:G229)</f>
        <v>51348.4</v>
      </c>
      <c r="E229" s="5">
        <f>SUM(E232:E235)</f>
        <v>3122.4</v>
      </c>
      <c r="F229" s="5">
        <f>SUM(F232:F235)</f>
        <v>24126</v>
      </c>
      <c r="G229" s="5">
        <f>SUM(G232:G235)</f>
        <v>24100</v>
      </c>
      <c r="H229" s="2"/>
      <c r="I229" s="3"/>
    </row>
    <row r="230" spans="1:9" ht="15.75" customHeight="1">
      <c r="A230" s="28"/>
      <c r="B230" s="28"/>
      <c r="C230" s="17" t="s">
        <v>41</v>
      </c>
      <c r="D230" s="5">
        <f>SUM(E230:G230)</f>
        <v>51348.4</v>
      </c>
      <c r="E230" s="5">
        <f>E229-E231</f>
        <v>3122.4</v>
      </c>
      <c r="F230" s="5">
        <f>F229-F231</f>
        <v>24126</v>
      </c>
      <c r="G230" s="5">
        <f>G229-G231</f>
        <v>24100</v>
      </c>
      <c r="H230" s="2"/>
      <c r="I230" s="3"/>
    </row>
    <row r="231" spans="1:9" ht="15.75" customHeight="1">
      <c r="A231" s="28"/>
      <c r="B231" s="28"/>
      <c r="C231" s="17" t="s">
        <v>42</v>
      </c>
      <c r="D231" s="5">
        <f>SUM(E231:G231)</f>
        <v>0</v>
      </c>
      <c r="E231" s="5">
        <v>0</v>
      </c>
      <c r="F231" s="5">
        <v>0</v>
      </c>
      <c r="G231" s="5">
        <v>0</v>
      </c>
      <c r="H231" s="2"/>
      <c r="I231" s="3"/>
    </row>
    <row r="232" spans="1:9" ht="15.75" customHeight="1">
      <c r="A232" s="28"/>
      <c r="B232" s="28"/>
      <c r="C232" s="17" t="s">
        <v>10</v>
      </c>
      <c r="D232" s="5">
        <f aca="true" t="shared" si="28" ref="D232:D252">SUM(E232:G232)</f>
        <v>0</v>
      </c>
      <c r="E232" s="5">
        <f aca="true" t="shared" si="29" ref="E232:G235">E237</f>
        <v>0</v>
      </c>
      <c r="F232" s="5">
        <f t="shared" si="29"/>
        <v>0</v>
      </c>
      <c r="G232" s="5">
        <f t="shared" si="29"/>
        <v>0</v>
      </c>
      <c r="H232" s="2"/>
      <c r="I232" s="3"/>
    </row>
    <row r="233" spans="1:9" ht="15.75" customHeight="1">
      <c r="A233" s="28"/>
      <c r="B233" s="28"/>
      <c r="C233" s="17" t="s">
        <v>15</v>
      </c>
      <c r="D233" s="5">
        <f t="shared" si="28"/>
        <v>0</v>
      </c>
      <c r="E233" s="5">
        <f t="shared" si="29"/>
        <v>0</v>
      </c>
      <c r="F233" s="5">
        <f t="shared" si="29"/>
        <v>0</v>
      </c>
      <c r="G233" s="5">
        <f t="shared" si="29"/>
        <v>0</v>
      </c>
      <c r="H233" s="2"/>
      <c r="I233" s="3"/>
    </row>
    <row r="234" spans="1:9" ht="15.75" customHeight="1">
      <c r="A234" s="28"/>
      <c r="B234" s="28"/>
      <c r="C234" s="17" t="s">
        <v>16</v>
      </c>
      <c r="D234" s="5">
        <f t="shared" si="28"/>
        <v>51348.4</v>
      </c>
      <c r="E234" s="5">
        <f>E239+E244</f>
        <v>3122.4</v>
      </c>
      <c r="F234" s="5">
        <f>F239+F244</f>
        <v>24126</v>
      </c>
      <c r="G234" s="5">
        <f>G239+G244</f>
        <v>24100</v>
      </c>
      <c r="H234" s="2"/>
      <c r="I234" s="3"/>
    </row>
    <row r="235" spans="1:9" ht="15.75" customHeight="1">
      <c r="A235" s="28"/>
      <c r="B235" s="28"/>
      <c r="C235" s="17" t="s">
        <v>14</v>
      </c>
      <c r="D235" s="5">
        <f t="shared" si="28"/>
        <v>0</v>
      </c>
      <c r="E235" s="5">
        <f t="shared" si="29"/>
        <v>0</v>
      </c>
      <c r="F235" s="5">
        <f t="shared" si="29"/>
        <v>0</v>
      </c>
      <c r="G235" s="5">
        <f t="shared" si="29"/>
        <v>0</v>
      </c>
      <c r="H235" s="2"/>
      <c r="I235" s="3"/>
    </row>
    <row r="236" spans="1:9" ht="15" customHeight="1">
      <c r="A236" s="28" t="s">
        <v>33</v>
      </c>
      <c r="B236" s="28" t="s">
        <v>35</v>
      </c>
      <c r="C236" s="17" t="s">
        <v>56</v>
      </c>
      <c r="D236" s="5">
        <f t="shared" si="28"/>
        <v>51000</v>
      </c>
      <c r="E236" s="5">
        <f>SUM(E237:E240)</f>
        <v>3000</v>
      </c>
      <c r="F236" s="5">
        <f>SUM(F237:F240)</f>
        <v>24000</v>
      </c>
      <c r="G236" s="5">
        <f>SUM(G237:G240)</f>
        <v>24000</v>
      </c>
      <c r="H236" s="2"/>
      <c r="I236" s="3"/>
    </row>
    <row r="237" spans="1:9" ht="15" customHeight="1">
      <c r="A237" s="28"/>
      <c r="B237" s="28"/>
      <c r="C237" s="17" t="s">
        <v>10</v>
      </c>
      <c r="D237" s="5">
        <f t="shared" si="28"/>
        <v>0</v>
      </c>
      <c r="E237" s="5">
        <v>0</v>
      </c>
      <c r="F237" s="5">
        <v>0</v>
      </c>
      <c r="G237" s="5">
        <v>0</v>
      </c>
      <c r="H237" s="2"/>
      <c r="I237" s="3"/>
    </row>
    <row r="238" spans="1:9" ht="15" customHeight="1">
      <c r="A238" s="28"/>
      <c r="B238" s="28"/>
      <c r="C238" s="17" t="s">
        <v>15</v>
      </c>
      <c r="D238" s="5">
        <f t="shared" si="28"/>
        <v>0</v>
      </c>
      <c r="E238" s="5">
        <v>0</v>
      </c>
      <c r="F238" s="5">
        <v>0</v>
      </c>
      <c r="G238" s="5">
        <v>0</v>
      </c>
      <c r="H238" s="2"/>
      <c r="I238" s="3"/>
    </row>
    <row r="239" spans="1:9" ht="15" customHeight="1">
      <c r="A239" s="28"/>
      <c r="B239" s="28"/>
      <c r="C239" s="17" t="s">
        <v>16</v>
      </c>
      <c r="D239" s="5">
        <f t="shared" si="28"/>
        <v>51000</v>
      </c>
      <c r="E239" s="5">
        <f>'Прил №3 гор бюд.'!E138</f>
        <v>3000</v>
      </c>
      <c r="F239" s="5">
        <f>'Прил №3 гор бюд.'!F138</f>
        <v>24000</v>
      </c>
      <c r="G239" s="5">
        <f>'Прил №3 гор бюд.'!G138</f>
        <v>24000</v>
      </c>
      <c r="H239" s="2"/>
      <c r="I239" s="3"/>
    </row>
    <row r="240" spans="1:9" ht="15" customHeight="1">
      <c r="A240" s="28"/>
      <c r="B240" s="28"/>
      <c r="C240" s="17" t="s">
        <v>14</v>
      </c>
      <c r="D240" s="5">
        <f t="shared" si="28"/>
        <v>0</v>
      </c>
      <c r="E240" s="5">
        <v>0</v>
      </c>
      <c r="F240" s="5">
        <v>0</v>
      </c>
      <c r="G240" s="5">
        <v>0</v>
      </c>
      <c r="H240" s="2"/>
      <c r="I240" s="3"/>
    </row>
    <row r="241" spans="1:9" ht="15" customHeight="1">
      <c r="A241" s="28" t="s">
        <v>70</v>
      </c>
      <c r="B241" s="28" t="s">
        <v>71</v>
      </c>
      <c r="C241" s="17" t="s">
        <v>56</v>
      </c>
      <c r="D241" s="5">
        <f>SUM(E241:G241)</f>
        <v>348.4</v>
      </c>
      <c r="E241" s="5">
        <f>SUM(E242:E245)</f>
        <v>122.4</v>
      </c>
      <c r="F241" s="5">
        <f>SUM(F242:F245)</f>
        <v>126</v>
      </c>
      <c r="G241" s="5">
        <f>SUM(G242:G245)</f>
        <v>100</v>
      </c>
      <c r="H241" s="2"/>
      <c r="I241" s="3"/>
    </row>
    <row r="242" spans="1:9" ht="16.5" customHeight="1">
      <c r="A242" s="28"/>
      <c r="B242" s="28"/>
      <c r="C242" s="17" t="s">
        <v>10</v>
      </c>
      <c r="D242" s="5">
        <f>SUM(E242:G242)</f>
        <v>0</v>
      </c>
      <c r="E242" s="5">
        <v>0</v>
      </c>
      <c r="F242" s="5">
        <v>0</v>
      </c>
      <c r="G242" s="5">
        <v>0</v>
      </c>
      <c r="H242" s="2"/>
      <c r="I242" s="3"/>
    </row>
    <row r="243" spans="1:9" ht="16.5" customHeight="1">
      <c r="A243" s="28"/>
      <c r="B243" s="28"/>
      <c r="C243" s="17" t="s">
        <v>15</v>
      </c>
      <c r="D243" s="5">
        <f>SUM(E243:G243)</f>
        <v>0</v>
      </c>
      <c r="E243" s="5">
        <v>0</v>
      </c>
      <c r="F243" s="5">
        <v>0</v>
      </c>
      <c r="G243" s="5">
        <v>0</v>
      </c>
      <c r="H243" s="2"/>
      <c r="I243" s="3"/>
    </row>
    <row r="244" spans="1:9" ht="16.5" customHeight="1">
      <c r="A244" s="28"/>
      <c r="B244" s="28"/>
      <c r="C244" s="17" t="s">
        <v>16</v>
      </c>
      <c r="D244" s="5">
        <f>SUM(E244:G244)</f>
        <v>348.4</v>
      </c>
      <c r="E244" s="5">
        <f>'Прил №3 гор бюд.'!E141</f>
        <v>122.4</v>
      </c>
      <c r="F244" s="5">
        <f>'Прил №3 гор бюд.'!F141</f>
        <v>126</v>
      </c>
      <c r="G244" s="5">
        <f>'Прил №3 гор бюд.'!G141</f>
        <v>100</v>
      </c>
      <c r="H244" s="2"/>
      <c r="I244" s="3"/>
    </row>
    <row r="245" spans="1:9" ht="16.5" customHeight="1">
      <c r="A245" s="28"/>
      <c r="B245" s="28"/>
      <c r="C245" s="17" t="s">
        <v>14</v>
      </c>
      <c r="D245" s="5">
        <f>SUM(E245:G245)</f>
        <v>0</v>
      </c>
      <c r="E245" s="5">
        <v>0</v>
      </c>
      <c r="F245" s="5">
        <v>0</v>
      </c>
      <c r="G245" s="5">
        <v>0</v>
      </c>
      <c r="H245" s="2"/>
      <c r="I245" s="3"/>
    </row>
    <row r="246" spans="1:9" ht="14.25">
      <c r="A246" s="28" t="s">
        <v>7</v>
      </c>
      <c r="B246" s="28" t="s">
        <v>8</v>
      </c>
      <c r="C246" s="17" t="s">
        <v>56</v>
      </c>
      <c r="D246" s="5">
        <f t="shared" si="28"/>
        <v>67061.6</v>
      </c>
      <c r="E246" s="5">
        <f>SUM(E249:E252)</f>
        <v>22347.6</v>
      </c>
      <c r="F246" s="5">
        <f>SUM(F249:F252)</f>
        <v>22344</v>
      </c>
      <c r="G246" s="5">
        <f>SUM(G249:G252)</f>
        <v>22370</v>
      </c>
      <c r="H246" s="2"/>
      <c r="I246" s="3"/>
    </row>
    <row r="247" spans="1:9" ht="14.25">
      <c r="A247" s="28"/>
      <c r="B247" s="28"/>
      <c r="C247" s="17" t="s">
        <v>41</v>
      </c>
      <c r="D247" s="5">
        <f t="shared" si="28"/>
        <v>67061.6</v>
      </c>
      <c r="E247" s="5">
        <f>E246-E248</f>
        <v>22347.6</v>
      </c>
      <c r="F247" s="5">
        <f>F246-F248</f>
        <v>22344</v>
      </c>
      <c r="G247" s="5">
        <f>G246-G248</f>
        <v>22370</v>
      </c>
      <c r="H247" s="2"/>
      <c r="I247" s="3"/>
    </row>
    <row r="248" spans="1:9" ht="15" customHeight="1">
      <c r="A248" s="28"/>
      <c r="B248" s="28"/>
      <c r="C248" s="17" t="s">
        <v>42</v>
      </c>
      <c r="D248" s="5">
        <f t="shared" si="28"/>
        <v>0</v>
      </c>
      <c r="E248" s="5">
        <v>0</v>
      </c>
      <c r="F248" s="5">
        <v>0</v>
      </c>
      <c r="G248" s="5">
        <v>0</v>
      </c>
      <c r="H248" s="2"/>
      <c r="I248" s="3"/>
    </row>
    <row r="249" spans="1:9" ht="15" customHeight="1">
      <c r="A249" s="28"/>
      <c r="B249" s="28"/>
      <c r="C249" s="17" t="s">
        <v>10</v>
      </c>
      <c r="D249" s="5">
        <f t="shared" si="28"/>
        <v>0</v>
      </c>
      <c r="E249" s="5">
        <f aca="true" t="shared" si="30" ref="E249:G250">E254+E259</f>
        <v>0</v>
      </c>
      <c r="F249" s="5">
        <f t="shared" si="30"/>
        <v>0</v>
      </c>
      <c r="G249" s="5">
        <f t="shared" si="30"/>
        <v>0</v>
      </c>
      <c r="H249" s="2"/>
      <c r="I249" s="3"/>
    </row>
    <row r="250" spans="1:9" ht="14.25">
      <c r="A250" s="28"/>
      <c r="B250" s="28"/>
      <c r="C250" s="17" t="s">
        <v>15</v>
      </c>
      <c r="D250" s="5">
        <f t="shared" si="28"/>
        <v>0</v>
      </c>
      <c r="E250" s="5">
        <f t="shared" si="30"/>
        <v>0</v>
      </c>
      <c r="F250" s="5">
        <f t="shared" si="30"/>
        <v>0</v>
      </c>
      <c r="G250" s="5">
        <f t="shared" si="30"/>
        <v>0</v>
      </c>
      <c r="H250" s="2"/>
      <c r="I250" s="3"/>
    </row>
    <row r="251" spans="1:9" ht="14.25">
      <c r="A251" s="28"/>
      <c r="B251" s="28"/>
      <c r="C251" s="17" t="s">
        <v>16</v>
      </c>
      <c r="D251" s="5">
        <f t="shared" si="28"/>
        <v>67061.6</v>
      </c>
      <c r="E251" s="5">
        <f>E256+E261+E266+E271</f>
        <v>22347.6</v>
      </c>
      <c r="F251" s="5">
        <f>F256+F261+F266+F271</f>
        <v>22344</v>
      </c>
      <c r="G251" s="5">
        <f>G256+G261+G266+G271</f>
        <v>22370</v>
      </c>
      <c r="H251" s="2"/>
      <c r="I251" s="3"/>
    </row>
    <row r="252" spans="1:9" ht="14.25">
      <c r="A252" s="28"/>
      <c r="B252" s="28"/>
      <c r="C252" s="17" t="s">
        <v>14</v>
      </c>
      <c r="D252" s="5">
        <f t="shared" si="28"/>
        <v>0</v>
      </c>
      <c r="E252" s="5">
        <f>E257+E262</f>
        <v>0</v>
      </c>
      <c r="F252" s="5">
        <f>F257+F262</f>
        <v>0</v>
      </c>
      <c r="G252" s="5">
        <f>G257+G262</f>
        <v>0</v>
      </c>
      <c r="H252" s="2"/>
      <c r="I252" s="3"/>
    </row>
    <row r="253" spans="1:9" ht="32.25" customHeight="1">
      <c r="A253" s="33" t="s">
        <v>34</v>
      </c>
      <c r="B253" s="33" t="s">
        <v>78</v>
      </c>
      <c r="C253" s="17" t="s">
        <v>56</v>
      </c>
      <c r="D253" s="5">
        <f aca="true" t="shared" si="31" ref="D253:D262">SUM(E253:G253)</f>
        <v>3551.6</v>
      </c>
      <c r="E253" s="5">
        <f>SUM(E254:E257)</f>
        <v>1177.6</v>
      </c>
      <c r="F253" s="5">
        <f>SUM(F254:F257)</f>
        <v>1174</v>
      </c>
      <c r="G253" s="5">
        <f>SUM(G254:G257)</f>
        <v>1200</v>
      </c>
      <c r="H253" s="2"/>
      <c r="I253" s="3"/>
    </row>
    <row r="254" spans="1:9" ht="32.25" customHeight="1">
      <c r="A254" s="34"/>
      <c r="B254" s="34"/>
      <c r="C254" s="17" t="s">
        <v>10</v>
      </c>
      <c r="D254" s="5">
        <f t="shared" si="31"/>
        <v>0</v>
      </c>
      <c r="E254" s="5">
        <v>0</v>
      </c>
      <c r="F254" s="5">
        <v>0</v>
      </c>
      <c r="G254" s="5">
        <v>0</v>
      </c>
      <c r="H254" s="2"/>
      <c r="I254" s="3"/>
    </row>
    <row r="255" spans="1:9" ht="32.25" customHeight="1">
      <c r="A255" s="34"/>
      <c r="B255" s="34"/>
      <c r="C255" s="17" t="s">
        <v>15</v>
      </c>
      <c r="D255" s="5">
        <f t="shared" si="31"/>
        <v>0</v>
      </c>
      <c r="E255" s="5">
        <v>0</v>
      </c>
      <c r="F255" s="5">
        <v>0</v>
      </c>
      <c r="G255" s="5">
        <v>0</v>
      </c>
      <c r="H255" s="2"/>
      <c r="I255" s="3"/>
    </row>
    <row r="256" spans="1:9" ht="32.25" customHeight="1">
      <c r="A256" s="34"/>
      <c r="B256" s="34"/>
      <c r="C256" s="17" t="s">
        <v>16</v>
      </c>
      <c r="D256" s="5">
        <f t="shared" si="31"/>
        <v>3551.6</v>
      </c>
      <c r="E256" s="5">
        <f>'Прил №3 гор бюд.'!E152</f>
        <v>1177.6</v>
      </c>
      <c r="F256" s="5">
        <f>'Прил №3 гор бюд.'!F152</f>
        <v>1174</v>
      </c>
      <c r="G256" s="5">
        <f>'Прил №3 гор бюд.'!G152</f>
        <v>1200</v>
      </c>
      <c r="H256" s="2"/>
      <c r="I256" s="3"/>
    </row>
    <row r="257" spans="1:9" ht="36.75" customHeight="1">
      <c r="A257" s="35"/>
      <c r="B257" s="35"/>
      <c r="C257" s="17" t="s">
        <v>14</v>
      </c>
      <c r="D257" s="5">
        <f t="shared" si="31"/>
        <v>0</v>
      </c>
      <c r="E257" s="5">
        <v>0</v>
      </c>
      <c r="F257" s="5">
        <v>0</v>
      </c>
      <c r="G257" s="5">
        <v>0</v>
      </c>
      <c r="H257" s="2"/>
      <c r="I257" s="3"/>
    </row>
    <row r="258" spans="1:9" ht="30" customHeight="1">
      <c r="A258" s="33" t="s">
        <v>66</v>
      </c>
      <c r="B258" s="28" t="s">
        <v>77</v>
      </c>
      <c r="C258" s="17" t="s">
        <v>56</v>
      </c>
      <c r="D258" s="5">
        <f t="shared" si="31"/>
        <v>60000</v>
      </c>
      <c r="E258" s="5">
        <f>SUM(E259:E262)</f>
        <v>20000</v>
      </c>
      <c r="F258" s="5">
        <f>SUM(F259:F262)</f>
        <v>20000</v>
      </c>
      <c r="G258" s="5">
        <f>SUM(G259:G262)</f>
        <v>20000</v>
      </c>
      <c r="H258" s="2"/>
      <c r="I258" s="3"/>
    </row>
    <row r="259" spans="1:9" ht="30" customHeight="1">
      <c r="A259" s="34"/>
      <c r="B259" s="28"/>
      <c r="C259" s="16" t="s">
        <v>10</v>
      </c>
      <c r="D259" s="5">
        <f t="shared" si="31"/>
        <v>0</v>
      </c>
      <c r="E259" s="5">
        <v>0</v>
      </c>
      <c r="F259" s="5">
        <v>0</v>
      </c>
      <c r="G259" s="5">
        <v>0</v>
      </c>
      <c r="H259" s="2"/>
      <c r="I259" s="3"/>
    </row>
    <row r="260" spans="1:9" ht="30" customHeight="1">
      <c r="A260" s="34"/>
      <c r="B260" s="28"/>
      <c r="C260" s="16" t="s">
        <v>15</v>
      </c>
      <c r="D260" s="5">
        <f t="shared" si="31"/>
        <v>0</v>
      </c>
      <c r="E260" s="5">
        <v>0</v>
      </c>
      <c r="F260" s="5">
        <v>0</v>
      </c>
      <c r="G260" s="5">
        <v>0</v>
      </c>
      <c r="H260" s="2"/>
      <c r="I260" s="3"/>
    </row>
    <row r="261" spans="1:9" ht="30" customHeight="1">
      <c r="A261" s="34"/>
      <c r="B261" s="28"/>
      <c r="C261" s="16" t="s">
        <v>16</v>
      </c>
      <c r="D261" s="5">
        <f t="shared" si="31"/>
        <v>60000</v>
      </c>
      <c r="E261" s="5">
        <f>'Прил №3 гор бюд.'!E156</f>
        <v>20000</v>
      </c>
      <c r="F261" s="5">
        <f>'Прил №3 гор бюд.'!F156</f>
        <v>20000</v>
      </c>
      <c r="G261" s="5">
        <f>'Прил №3 гор бюд.'!G156</f>
        <v>20000</v>
      </c>
      <c r="H261" s="2"/>
      <c r="I261" s="3"/>
    </row>
    <row r="262" spans="1:9" ht="49.5" customHeight="1">
      <c r="A262" s="35"/>
      <c r="B262" s="28"/>
      <c r="C262" s="16" t="s">
        <v>14</v>
      </c>
      <c r="D262" s="5">
        <f t="shared" si="31"/>
        <v>0</v>
      </c>
      <c r="E262" s="5">
        <v>0</v>
      </c>
      <c r="F262" s="5">
        <v>0</v>
      </c>
      <c r="G262" s="5">
        <v>0</v>
      </c>
      <c r="H262" s="2"/>
      <c r="I262" s="3"/>
    </row>
    <row r="263" spans="1:7" ht="14.25">
      <c r="A263" s="33" t="s">
        <v>67</v>
      </c>
      <c r="B263" s="33" t="s">
        <v>60</v>
      </c>
      <c r="C263" s="17" t="s">
        <v>56</v>
      </c>
      <c r="D263" s="23">
        <f aca="true" t="shared" si="32" ref="D263:D272">E263+F263+G263</f>
        <v>3180</v>
      </c>
      <c r="E263" s="23">
        <f>E264+E265+E266+E267</f>
        <v>1060</v>
      </c>
      <c r="F263" s="23">
        <f>F264+F265+F266+F267</f>
        <v>1060</v>
      </c>
      <c r="G263" s="23">
        <f>G264+G265+G266+G267</f>
        <v>1060</v>
      </c>
    </row>
    <row r="264" spans="1:7" ht="14.25">
      <c r="A264" s="34"/>
      <c r="B264" s="34"/>
      <c r="C264" s="17" t="s">
        <v>10</v>
      </c>
      <c r="D264" s="23">
        <f t="shared" si="32"/>
        <v>0</v>
      </c>
      <c r="E264" s="23">
        <v>0</v>
      </c>
      <c r="F264" s="23">
        <v>0</v>
      </c>
      <c r="G264" s="23">
        <v>0</v>
      </c>
    </row>
    <row r="265" spans="1:7" ht="14.25">
      <c r="A265" s="34"/>
      <c r="B265" s="34"/>
      <c r="C265" s="17" t="s">
        <v>15</v>
      </c>
      <c r="D265" s="23">
        <f t="shared" si="32"/>
        <v>0</v>
      </c>
      <c r="E265" s="23">
        <v>0</v>
      </c>
      <c r="F265" s="23">
        <v>0</v>
      </c>
      <c r="G265" s="23">
        <v>0</v>
      </c>
    </row>
    <row r="266" spans="1:7" ht="15.75" customHeight="1">
      <c r="A266" s="34"/>
      <c r="B266" s="34"/>
      <c r="C266" s="17" t="s">
        <v>16</v>
      </c>
      <c r="D266" s="23">
        <f t="shared" si="32"/>
        <v>3180</v>
      </c>
      <c r="E266" s="23">
        <f>'Прил №3 гор бюд.'!E160</f>
        <v>1060</v>
      </c>
      <c r="F266" s="23">
        <f>'Прил №3 гор бюд.'!F160</f>
        <v>1060</v>
      </c>
      <c r="G266" s="23">
        <f>'Прил №3 гор бюд.'!G160</f>
        <v>1060</v>
      </c>
    </row>
    <row r="267" spans="1:7" ht="27" customHeight="1">
      <c r="A267" s="35"/>
      <c r="B267" s="35"/>
      <c r="C267" s="17" t="s">
        <v>14</v>
      </c>
      <c r="D267" s="23">
        <f t="shared" si="32"/>
        <v>0</v>
      </c>
      <c r="E267" s="23">
        <v>0</v>
      </c>
      <c r="F267" s="23">
        <v>0</v>
      </c>
      <c r="G267" s="23">
        <v>0</v>
      </c>
    </row>
    <row r="268" spans="1:7" ht="14.25">
      <c r="A268" s="33" t="s">
        <v>74</v>
      </c>
      <c r="B268" s="33" t="s">
        <v>75</v>
      </c>
      <c r="C268" s="17" t="s">
        <v>56</v>
      </c>
      <c r="D268" s="23">
        <f t="shared" si="32"/>
        <v>330</v>
      </c>
      <c r="E268" s="23">
        <f>E269+E270+E271+E272</f>
        <v>110</v>
      </c>
      <c r="F268" s="23">
        <f>F269+F270+F271+F272</f>
        <v>110</v>
      </c>
      <c r="G268" s="23">
        <f>G269+G270+G271+G272</f>
        <v>110</v>
      </c>
    </row>
    <row r="269" spans="1:7" ht="14.25">
      <c r="A269" s="34"/>
      <c r="B269" s="34"/>
      <c r="C269" s="17" t="s">
        <v>10</v>
      </c>
      <c r="D269" s="23">
        <f t="shared" si="32"/>
        <v>0</v>
      </c>
      <c r="E269" s="23">
        <v>0</v>
      </c>
      <c r="F269" s="23">
        <v>0</v>
      </c>
      <c r="G269" s="23">
        <v>0</v>
      </c>
    </row>
    <row r="270" spans="1:7" ht="14.25">
      <c r="A270" s="34"/>
      <c r="B270" s="34"/>
      <c r="C270" s="17" t="s">
        <v>15</v>
      </c>
      <c r="D270" s="23">
        <f t="shared" si="32"/>
        <v>0</v>
      </c>
      <c r="E270" s="23">
        <v>0</v>
      </c>
      <c r="F270" s="23">
        <v>0</v>
      </c>
      <c r="G270" s="23">
        <v>0</v>
      </c>
    </row>
    <row r="271" spans="1:7" ht="15.75" customHeight="1">
      <c r="A271" s="34"/>
      <c r="B271" s="34"/>
      <c r="C271" s="17" t="s">
        <v>16</v>
      </c>
      <c r="D271" s="23">
        <f t="shared" si="32"/>
        <v>330</v>
      </c>
      <c r="E271" s="23">
        <f>'Прил №3 гор бюд.'!E164</f>
        <v>110</v>
      </c>
      <c r="F271" s="23">
        <f>'Прил №3 гор бюд.'!F164</f>
        <v>110</v>
      </c>
      <c r="G271" s="23">
        <f>'Прил №3 гор бюд.'!G164</f>
        <v>110</v>
      </c>
    </row>
    <row r="272" spans="1:7" ht="21" customHeight="1">
      <c r="A272" s="35"/>
      <c r="B272" s="35"/>
      <c r="C272" s="17" t="s">
        <v>14</v>
      </c>
      <c r="D272" s="23">
        <f t="shared" si="32"/>
        <v>0</v>
      </c>
      <c r="E272" s="23">
        <v>0</v>
      </c>
      <c r="F272" s="23">
        <v>0</v>
      </c>
      <c r="G272" s="23">
        <v>0</v>
      </c>
    </row>
    <row r="273" ht="15" customHeight="1"/>
    <row r="274" spans="1:7" ht="45" customHeight="1">
      <c r="A274" s="40" t="s">
        <v>92</v>
      </c>
      <c r="B274" s="40"/>
      <c r="C274" s="40"/>
      <c r="D274" s="40"/>
      <c r="E274" s="40"/>
      <c r="F274" s="40"/>
      <c r="G274" s="40"/>
    </row>
    <row r="275" ht="15" customHeight="1"/>
    <row r="276" ht="27.75" customHeight="1"/>
  </sheetData>
  <sheetProtection/>
  <autoFilter ref="A6:I262"/>
  <mergeCells count="85">
    <mergeCell ref="A274:G274"/>
    <mergeCell ref="A50:A55"/>
    <mergeCell ref="B50:B55"/>
    <mergeCell ref="A268:A272"/>
    <mergeCell ref="B268:B272"/>
    <mergeCell ref="A263:A267"/>
    <mergeCell ref="B263:B267"/>
    <mergeCell ref="B229:B235"/>
    <mergeCell ref="A258:A262"/>
    <mergeCell ref="B258:B262"/>
    <mergeCell ref="B212:B216"/>
    <mergeCell ref="A222:A228"/>
    <mergeCell ref="A253:A257"/>
    <mergeCell ref="B253:B257"/>
    <mergeCell ref="A229:A235"/>
    <mergeCell ref="A246:A252"/>
    <mergeCell ref="B246:B252"/>
    <mergeCell ref="B222:B228"/>
    <mergeCell ref="A241:A245"/>
    <mergeCell ref="B241:B245"/>
    <mergeCell ref="B142:B146"/>
    <mergeCell ref="A183:A191"/>
    <mergeCell ref="A147:A151"/>
    <mergeCell ref="A152:A160"/>
    <mergeCell ref="A168:A172"/>
    <mergeCell ref="A236:A240"/>
    <mergeCell ref="B183:B191"/>
    <mergeCell ref="B236:B240"/>
    <mergeCell ref="B192:B196"/>
    <mergeCell ref="A217:A221"/>
    <mergeCell ref="A202:A206"/>
    <mergeCell ref="B178:B182"/>
    <mergeCell ref="B152:B160"/>
    <mergeCell ref="A173:A177"/>
    <mergeCell ref="A178:A182"/>
    <mergeCell ref="B168:B172"/>
    <mergeCell ref="A161:A167"/>
    <mergeCell ref="A76:A79"/>
    <mergeCell ref="B217:B221"/>
    <mergeCell ref="B202:B206"/>
    <mergeCell ref="A212:A216"/>
    <mergeCell ref="B76:B79"/>
    <mergeCell ref="A118:A124"/>
    <mergeCell ref="B118:B124"/>
    <mergeCell ref="A133:A141"/>
    <mergeCell ref="B133:B141"/>
    <mergeCell ref="A207:A211"/>
    <mergeCell ref="B7:B18"/>
    <mergeCell ref="A19:A30"/>
    <mergeCell ref="B19:B30"/>
    <mergeCell ref="A32:A43"/>
    <mergeCell ref="B32:B43"/>
    <mergeCell ref="A44:A49"/>
    <mergeCell ref="B44:B49"/>
    <mergeCell ref="A7:A18"/>
    <mergeCell ref="B111:B117"/>
    <mergeCell ref="B90:B96"/>
    <mergeCell ref="B80:B82"/>
    <mergeCell ref="A90:A103"/>
    <mergeCell ref="B207:B211"/>
    <mergeCell ref="A192:A196"/>
    <mergeCell ref="B161:B167"/>
    <mergeCell ref="B173:B177"/>
    <mergeCell ref="A197:A201"/>
    <mergeCell ref="B197:B201"/>
    <mergeCell ref="A142:A146"/>
    <mergeCell ref="B147:B151"/>
    <mergeCell ref="D1:G1"/>
    <mergeCell ref="A2:G2"/>
    <mergeCell ref="E3:G3"/>
    <mergeCell ref="A4:A5"/>
    <mergeCell ref="B4:B5"/>
    <mergeCell ref="C4:C5"/>
    <mergeCell ref="D4:G4"/>
    <mergeCell ref="A80:A82"/>
    <mergeCell ref="B56:B67"/>
    <mergeCell ref="A125:A132"/>
    <mergeCell ref="B125:B132"/>
    <mergeCell ref="A83:A89"/>
    <mergeCell ref="A68:A75"/>
    <mergeCell ref="B83:B89"/>
    <mergeCell ref="B68:B75"/>
    <mergeCell ref="B97:B103"/>
    <mergeCell ref="A56:A67"/>
    <mergeCell ref="A111:A117"/>
  </mergeCells>
  <printOptions horizontalCentered="1"/>
  <pageMargins left="0.7874015748031497" right="0.7874015748031497" top="1.1811023622047245" bottom="0.5905511811023623" header="0.31496062992125984" footer="0.31496062992125984"/>
  <pageSetup fitToHeight="17" horizontalDpi="600" verticalDpi="600" orientation="landscape" paperSize="9" scale="60" r:id="rId1"/>
  <rowBreaks count="13" manualBreakCount="13">
    <brk id="30" max="6" man="1"/>
    <brk id="55" max="6" man="1"/>
    <brk id="75" max="6" man="1"/>
    <brk id="79" max="6" man="1"/>
    <brk id="82" max="6" man="1"/>
    <brk id="89" max="6" man="1"/>
    <brk id="103" max="6" man="1"/>
    <brk id="151" max="6" man="1"/>
    <brk id="182" max="6" man="1"/>
    <brk id="211" max="6" man="1"/>
    <brk id="228" max="6" man="1"/>
    <brk id="257" max="6" man="1"/>
    <brk id="2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2022-06-28T23:23:57Z</dcterms:modified>
  <cp:category/>
  <cp:version/>
  <cp:contentType/>
  <cp:contentStatus/>
</cp:coreProperties>
</file>